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90" tabRatio="983"/>
  </bookViews>
  <sheets>
    <sheet name="Orçamento" sheetId="1" r:id="rId1"/>
    <sheet name="Cronograma" sheetId="2" r:id="rId2"/>
    <sheet name="Plan3" sheetId="3" r:id="rId3"/>
  </sheets>
  <definedNames>
    <definedName name="_xlnm.Print_Area" localSheetId="1">Cronograma!$A$1:$L$50</definedName>
    <definedName name="_xlnm.Print_Area" localSheetId="0">Orçamento!$A$1:$J$220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0" i="2" l="1"/>
  <c r="I50" i="2" s="1"/>
  <c r="K50" i="2" s="1"/>
  <c r="C41" i="2"/>
  <c r="C38" i="2"/>
  <c r="C37" i="2"/>
  <c r="C36" i="2"/>
  <c r="C35" i="2"/>
  <c r="C32" i="2"/>
  <c r="C31" i="2"/>
  <c r="C28" i="2"/>
  <c r="C27" i="2"/>
  <c r="C26" i="2"/>
  <c r="C25" i="2"/>
  <c r="C24" i="2"/>
  <c r="C21" i="2"/>
  <c r="C18" i="2"/>
  <c r="C17" i="2"/>
  <c r="C16" i="2"/>
  <c r="C15" i="2"/>
  <c r="C14" i="2"/>
  <c r="C11" i="2"/>
  <c r="C9" i="2"/>
  <c r="C7" i="2"/>
</calcChain>
</file>

<file path=xl/sharedStrings.xml><?xml version="1.0" encoding="utf-8"?>
<sst xmlns="http://schemas.openxmlformats.org/spreadsheetml/2006/main" count="568" uniqueCount="376">
  <si>
    <t>PLANILHA DE ORÇAMENTO</t>
  </si>
  <si>
    <t>Proprietário: FUNDAÇÃO TIRADENTES                                         CNPJ 05.783.472/0001-81</t>
  </si>
  <si>
    <t xml:space="preserve">Obra: Edificação Residencial                                                                                                                      Data: </t>
  </si>
  <si>
    <t>Endereço : Av. Contorno, nº 2.185, Setor Central, Goiânia - GO CEP 74.055-140</t>
  </si>
  <si>
    <t>ITEM</t>
  </si>
  <si>
    <t>DISCRIMINAÇÃO DOS SERVIÇOS</t>
  </si>
  <si>
    <t>UM</t>
  </si>
  <si>
    <t>QTDES</t>
  </si>
  <si>
    <t>VALORES  R$</t>
  </si>
  <si>
    <t>PREÇOS UNITÁRIOS</t>
  </si>
  <si>
    <t>SUB-TOTAIS</t>
  </si>
  <si>
    <t>PARCIAL</t>
  </si>
  <si>
    <t>MATERIAL</t>
  </si>
  <si>
    <t>M. OBRA</t>
  </si>
  <si>
    <t>M.OBRA</t>
  </si>
  <si>
    <t xml:space="preserve"> TOTAL</t>
  </si>
  <si>
    <t>SERVIÇOS  PRELIMINARES</t>
  </si>
  <si>
    <t>1.1</t>
  </si>
  <si>
    <t>Projetos</t>
  </si>
  <si>
    <t>1.2</t>
  </si>
  <si>
    <t>Serviços Gerais</t>
  </si>
  <si>
    <t>1.2.1</t>
  </si>
  <si>
    <t>Administração da obra</t>
  </si>
  <si>
    <t>1.2.1.1</t>
  </si>
  <si>
    <t>Mestre de Obras</t>
  </si>
  <si>
    <t>h</t>
  </si>
  <si>
    <t>Toatal item 01</t>
  </si>
  <si>
    <t>INFRA ESTRUTURA/FUNDAÇÃO</t>
  </si>
  <si>
    <t>2.1</t>
  </si>
  <si>
    <t>Movimento de Terra</t>
  </si>
  <si>
    <t>2.1.1</t>
  </si>
  <si>
    <t xml:space="preserve">Locação da obra </t>
  </si>
  <si>
    <t>m²</t>
  </si>
  <si>
    <t>2.1.2</t>
  </si>
  <si>
    <t>Escavação de valetas</t>
  </si>
  <si>
    <t>m³</t>
  </si>
  <si>
    <t>2.1.3</t>
  </si>
  <si>
    <t>Apiloamento de valar</t>
  </si>
  <si>
    <t>2.1.4</t>
  </si>
  <si>
    <t>Reaterro compactado</t>
  </si>
  <si>
    <t>2.1.5</t>
  </si>
  <si>
    <t>Escavação /aterro compactado</t>
  </si>
  <si>
    <t>2.2</t>
  </si>
  <si>
    <t>Fundação</t>
  </si>
  <si>
    <t>2.2.1</t>
  </si>
  <si>
    <t>Escavação de estaca de 30cm</t>
  </si>
  <si>
    <t>ml</t>
  </si>
  <si>
    <t>2.2.2</t>
  </si>
  <si>
    <t>Aco CA-50/60</t>
  </si>
  <si>
    <t>kg</t>
  </si>
  <si>
    <t>Total do ítem 02</t>
  </si>
  <si>
    <t>ESTRUTURA</t>
  </si>
  <si>
    <t>3.1</t>
  </si>
  <si>
    <t>Estrutura de concreto</t>
  </si>
  <si>
    <t>3.1.1</t>
  </si>
  <si>
    <t>Forma de compensado - reaproveitamento 3 x</t>
  </si>
  <si>
    <t>3.1.2</t>
  </si>
  <si>
    <t>Concreto 25 Mpa</t>
  </si>
  <si>
    <t>3.1.4</t>
  </si>
  <si>
    <t>Laje Premoldada</t>
  </si>
  <si>
    <t>3.1.5</t>
  </si>
  <si>
    <t>Aço CA50/60</t>
  </si>
  <si>
    <t>Total do ítem 03</t>
  </si>
  <si>
    <t>PAREDES E PAINÉIS</t>
  </si>
  <si>
    <t>4.1</t>
  </si>
  <si>
    <t>Alvenaria</t>
  </si>
  <si>
    <t>4.1.1</t>
  </si>
  <si>
    <t>Alvenaria de tijolo furado 15cm</t>
  </si>
  <si>
    <t>4.2</t>
  </si>
  <si>
    <t>Esquadrias metálicas</t>
  </si>
  <si>
    <t>4.2.1</t>
  </si>
  <si>
    <t>Janela Metálica</t>
  </si>
  <si>
    <t>4.2.2</t>
  </si>
  <si>
    <t>Portas Metálica</t>
  </si>
  <si>
    <t>4.3</t>
  </si>
  <si>
    <t>Esquadrias de madeira</t>
  </si>
  <si>
    <t>4.3.1</t>
  </si>
  <si>
    <t>Porta de madeira 60x210 de abrir</t>
  </si>
  <si>
    <t>ud</t>
  </si>
  <si>
    <t>4.3.2</t>
  </si>
  <si>
    <t>Porta de madeira 70x210 de abrir</t>
  </si>
  <si>
    <t>4.4</t>
  </si>
  <si>
    <t>Vidros</t>
  </si>
  <si>
    <t>4.4.1</t>
  </si>
  <si>
    <t>Vidros 4mm</t>
  </si>
  <si>
    <t>4.5</t>
  </si>
  <si>
    <t>Ferragens</t>
  </si>
  <si>
    <t>Fechadura porta wc</t>
  </si>
  <si>
    <t>Dobradiças</t>
  </si>
  <si>
    <t>Total do ítem 04</t>
  </si>
  <si>
    <t>COBERTURAS E IMPERMEABILIZAÇÕES</t>
  </si>
  <si>
    <t>5.1</t>
  </si>
  <si>
    <t>Coberturas</t>
  </si>
  <si>
    <t>6.5</t>
  </si>
  <si>
    <t>Estrutura de Madeira p/ telha de barro</t>
  </si>
  <si>
    <t>Telha de barro tipo plan</t>
  </si>
  <si>
    <t>Total do ítem 05</t>
  </si>
  <si>
    <t>6.0</t>
  </si>
  <si>
    <t>REVESTIMENTOS</t>
  </si>
  <si>
    <t>6.1</t>
  </si>
  <si>
    <t>Regulamentos de Parede Internas</t>
  </si>
  <si>
    <t>6.1.1</t>
  </si>
  <si>
    <t>Chapisco comum</t>
  </si>
  <si>
    <t>6.1.2</t>
  </si>
  <si>
    <t>Emboço</t>
  </si>
  <si>
    <t>6.1.3</t>
  </si>
  <si>
    <t>Reboco pailista</t>
  </si>
  <si>
    <t>6.2</t>
  </si>
  <si>
    <t>Cerâmica /Outros</t>
  </si>
  <si>
    <t>Revest. Cerâmico  branco 20X20</t>
  </si>
  <si>
    <t>6.3</t>
  </si>
  <si>
    <t>Revestimentos de Forros</t>
  </si>
  <si>
    <t>6.3.1</t>
  </si>
  <si>
    <t>Chapisco</t>
  </si>
  <si>
    <t>6.3.2</t>
  </si>
  <si>
    <t>Reboco</t>
  </si>
  <si>
    <t>6.4</t>
  </si>
  <si>
    <t>Revestimentos de Paredes Externa</t>
  </si>
  <si>
    <t>6.4.1</t>
  </si>
  <si>
    <t>6.4.2</t>
  </si>
  <si>
    <t>Reboco externo</t>
  </si>
  <si>
    <t>Pintura</t>
  </si>
  <si>
    <t>6.5.1</t>
  </si>
  <si>
    <t>Pintura parede interna</t>
  </si>
  <si>
    <t>6.5.1.1</t>
  </si>
  <si>
    <t>Pintura Acrílica na cor branca 2 demãos</t>
  </si>
  <si>
    <t>6.5.1.2</t>
  </si>
  <si>
    <t>Emassamento PVA</t>
  </si>
  <si>
    <t>6.5.2</t>
  </si>
  <si>
    <t>Pintura de parede externas/pisos</t>
  </si>
  <si>
    <t>Pintura acrílica s/ paredes externas</t>
  </si>
  <si>
    <t>6.5.3</t>
  </si>
  <si>
    <t>Pintura de tetos</t>
  </si>
  <si>
    <t>6.5.3.1</t>
  </si>
  <si>
    <t>Emassamento</t>
  </si>
  <si>
    <t>6.5.3.2</t>
  </si>
  <si>
    <t>Pintura PVA na cor branca 2 demãos</t>
  </si>
  <si>
    <t>6.5.4</t>
  </si>
  <si>
    <t>Pintura de esquadrias</t>
  </si>
  <si>
    <t>Pintura s/ esquadria de madeira</t>
  </si>
  <si>
    <t>Pintura s/ esquadria metálica</t>
  </si>
  <si>
    <t>Total do ítem 6.0</t>
  </si>
  <si>
    <t>PAVIMENTAÇÃO</t>
  </si>
  <si>
    <t>7.1</t>
  </si>
  <si>
    <t>Cimentados</t>
  </si>
  <si>
    <t>7.1.1</t>
  </si>
  <si>
    <t>Regularização para pisos</t>
  </si>
  <si>
    <t>7.2</t>
  </si>
  <si>
    <t>Cerâmicas, Granitos e Outros</t>
  </si>
  <si>
    <t>7.2.1</t>
  </si>
  <si>
    <t>Piso Cerâmico 30x30 cm</t>
  </si>
  <si>
    <t>7.3</t>
  </si>
  <si>
    <t>Rodapés Soleiras e Peitoris</t>
  </si>
  <si>
    <t>Rodapé de piso cerâmico 30x30 cm</t>
  </si>
  <si>
    <t>m</t>
  </si>
  <si>
    <t>Total do ítem 7.0</t>
  </si>
  <si>
    <t>INTALAÇÕES</t>
  </si>
  <si>
    <t>8.1</t>
  </si>
  <si>
    <t>Elétricas</t>
  </si>
  <si>
    <t>8.1.1</t>
  </si>
  <si>
    <t>Padrão monofásico completo</t>
  </si>
  <si>
    <t>8.1.2</t>
  </si>
  <si>
    <t>Rack 2 elementos</t>
  </si>
  <si>
    <t>8.1.3</t>
  </si>
  <si>
    <t>Eletroduto 25mm</t>
  </si>
  <si>
    <t>8.1.4</t>
  </si>
  <si>
    <t>Fio de cobre 2,5mm²</t>
  </si>
  <si>
    <t>8.1.5</t>
  </si>
  <si>
    <t>Fio de cobre 4,0mm²</t>
  </si>
  <si>
    <t>8.1.6</t>
  </si>
  <si>
    <t>Cabo 16,00mm²</t>
  </si>
  <si>
    <t>8.1.7</t>
  </si>
  <si>
    <t>Luminária incandescente de teto 60W p plafon</t>
  </si>
  <si>
    <t>8.1.8</t>
  </si>
  <si>
    <t>Arandela externa 60W</t>
  </si>
  <si>
    <t>8.1.9</t>
  </si>
  <si>
    <t>Tomada universal 2 polos</t>
  </si>
  <si>
    <t>8.1.10</t>
  </si>
  <si>
    <t>Tomada para chuveiro</t>
  </si>
  <si>
    <t>8.1.11</t>
  </si>
  <si>
    <t>Interruptor Paralelo 1 tecla</t>
  </si>
  <si>
    <t>8.1.12</t>
  </si>
  <si>
    <t>Interruptor simples 1 tecla</t>
  </si>
  <si>
    <t>8.1.13</t>
  </si>
  <si>
    <t>Tomada para RJ-45 Logica</t>
  </si>
  <si>
    <t>8.1.14</t>
  </si>
  <si>
    <t>Tomada para telefone</t>
  </si>
  <si>
    <t>8.1.15</t>
  </si>
  <si>
    <t>Caixa esmaltada 4x2"</t>
  </si>
  <si>
    <t>8.1.16</t>
  </si>
  <si>
    <t>Caixa octogonal</t>
  </si>
  <si>
    <t>8.1.17</t>
  </si>
  <si>
    <t>Quadro de distribuição para 10 elementos</t>
  </si>
  <si>
    <t>8.1.18</t>
  </si>
  <si>
    <t>Disjuntor monopolar 15A</t>
  </si>
  <si>
    <t>8.1.19</t>
  </si>
  <si>
    <t>Disjuntor monopolar 20A</t>
  </si>
  <si>
    <t>8.1.20</t>
  </si>
  <si>
    <t>Disjuntor monopolar 25A</t>
  </si>
  <si>
    <t>8.1.21</t>
  </si>
  <si>
    <t>Caixa de aterramento 25x25x25 cm</t>
  </si>
  <si>
    <t>8.1.22</t>
  </si>
  <si>
    <t>Haster de aterramento</t>
  </si>
  <si>
    <t>8.1.23</t>
  </si>
  <si>
    <t>Fita Isolante</t>
  </si>
  <si>
    <t>8.2</t>
  </si>
  <si>
    <t>Hidráulica /Esgoto/Incêndio</t>
  </si>
  <si>
    <t>8.2.1</t>
  </si>
  <si>
    <t>Agua Fria</t>
  </si>
  <si>
    <t>8.2.1.1</t>
  </si>
  <si>
    <t>Adaptador de PVC curto LR 40mmx1/12"</t>
  </si>
  <si>
    <t>8.2.1.2</t>
  </si>
  <si>
    <t>Caixa dágua de fribra 500lts</t>
  </si>
  <si>
    <t>8.2.1.3</t>
  </si>
  <si>
    <t>Engate plástico p/ Lavatório</t>
  </si>
  <si>
    <t>8.2.1.4</t>
  </si>
  <si>
    <t>Joelho 90º 25mm</t>
  </si>
  <si>
    <t>8.2.1.5</t>
  </si>
  <si>
    <t>Joelho 90º 25mm c/ bucha de latão</t>
  </si>
  <si>
    <t>8.2.1.6</t>
  </si>
  <si>
    <t xml:space="preserve">Joelho 90º 50mm </t>
  </si>
  <si>
    <t>8.2.1.7</t>
  </si>
  <si>
    <t>Registro de Gaveta 1 1/2" - Bruto</t>
  </si>
  <si>
    <t>8.2.1.8</t>
  </si>
  <si>
    <t>Registro de Gaveta 3/4 c/ Canopla</t>
  </si>
  <si>
    <t>8.2.1.9</t>
  </si>
  <si>
    <t>Registro de Gaveta 3/4" - Bruto</t>
  </si>
  <si>
    <t>8.2.1.10</t>
  </si>
  <si>
    <t>Registro de Pressão 3/4"  c/ canopla</t>
  </si>
  <si>
    <t>8.2.1.11</t>
  </si>
  <si>
    <t>Sifão p/ Lavatório</t>
  </si>
  <si>
    <t>8.2.1.12</t>
  </si>
  <si>
    <t>Sifão p/ pia</t>
  </si>
  <si>
    <t>8.2.1.13</t>
  </si>
  <si>
    <t>Tê PVC Rigido Soldável 50mm</t>
  </si>
  <si>
    <t>8.2.1.14</t>
  </si>
  <si>
    <t>Torneira de Boia 3/4"</t>
  </si>
  <si>
    <t>8.2.1.15</t>
  </si>
  <si>
    <t>Torneira  de jardim</t>
  </si>
  <si>
    <t>8.2.1.16</t>
  </si>
  <si>
    <t>Torneira p/ Lavatório 1/2"</t>
  </si>
  <si>
    <t>8.2.1.17</t>
  </si>
  <si>
    <t>Torneira p/ Pia 3/4"</t>
  </si>
  <si>
    <t>8.2.1.18</t>
  </si>
  <si>
    <t>Torneira p/Tanque 3/4"</t>
  </si>
  <si>
    <t>8.2.1.19</t>
  </si>
  <si>
    <t>Tubo de descarga c/ Bolsa de Ligação 1 1/2"</t>
  </si>
  <si>
    <t>8.2.1.20</t>
  </si>
  <si>
    <t>Tubo PVC Rigido Soldável - 25mm marron</t>
  </si>
  <si>
    <t>8.2.1.21</t>
  </si>
  <si>
    <t>Tubo PVC Rigido Soldável - 50mm marron</t>
  </si>
  <si>
    <t>8.2.1.22</t>
  </si>
  <si>
    <t>Válvula Descarga 1 1/2"</t>
  </si>
  <si>
    <t>8.2.2</t>
  </si>
  <si>
    <t>Esgoto</t>
  </si>
  <si>
    <t>8.2.2.1</t>
  </si>
  <si>
    <t>Caixa de gordura 250x230x75mm</t>
  </si>
  <si>
    <t>8.2.2.2</t>
  </si>
  <si>
    <t>Caixa de Inspeção  60x60cm</t>
  </si>
  <si>
    <t>8.2.2.3</t>
  </si>
  <si>
    <t>Caixa Sifonada c/ Grelha 50x150x150 mm</t>
  </si>
  <si>
    <t>8.2.2.4</t>
  </si>
  <si>
    <t>Joelho 45º 40mm</t>
  </si>
  <si>
    <t>8.2.2.5</t>
  </si>
  <si>
    <t>Joelho 45º 50mm</t>
  </si>
  <si>
    <t>8.2.2.6</t>
  </si>
  <si>
    <t>Joelho 90º 50mm</t>
  </si>
  <si>
    <t>8.2.2.7</t>
  </si>
  <si>
    <t>Joelho 90º 100mm</t>
  </si>
  <si>
    <t>8.2.2.8</t>
  </si>
  <si>
    <t>Joelho 90º x40mm c/ anel</t>
  </si>
  <si>
    <t>8.2.2.9</t>
  </si>
  <si>
    <t>Joelho 90º x50mm c/ anel</t>
  </si>
  <si>
    <t>8.2.2.10</t>
  </si>
  <si>
    <t>Junção 100x50mm</t>
  </si>
  <si>
    <t>8.2.2.11</t>
  </si>
  <si>
    <t>Junção 40x40 mm</t>
  </si>
  <si>
    <t>8.2.2.12</t>
  </si>
  <si>
    <t>Ralo Seco Saida 40mm</t>
  </si>
  <si>
    <t>8.2.2.13</t>
  </si>
  <si>
    <t>Tubo PVC 100mm</t>
  </si>
  <si>
    <t>8.2.2.14</t>
  </si>
  <si>
    <t>Tubo PVC 40mm</t>
  </si>
  <si>
    <t>8.2.2.15</t>
  </si>
  <si>
    <t>Tubo PVC 50mm</t>
  </si>
  <si>
    <t>8.2.2.16</t>
  </si>
  <si>
    <t>Tubo PVC 75mm</t>
  </si>
  <si>
    <t>8.3</t>
  </si>
  <si>
    <t>Aparelhos/Louças /Bancadas</t>
  </si>
  <si>
    <t>8.3.1</t>
  </si>
  <si>
    <t>Bacia Sanitária</t>
  </si>
  <si>
    <t>8.3.2</t>
  </si>
  <si>
    <t>Lavatório</t>
  </si>
  <si>
    <t>8.3.3</t>
  </si>
  <si>
    <t>Chuveiro</t>
  </si>
  <si>
    <t>8.3.4</t>
  </si>
  <si>
    <t>Cuba de inóx</t>
  </si>
  <si>
    <t>8.3.5</t>
  </si>
  <si>
    <t>Tanque</t>
  </si>
  <si>
    <t>8.3.6</t>
  </si>
  <si>
    <t>Bancada em Granito para pia</t>
  </si>
  <si>
    <t>Total do ítem 8.0</t>
  </si>
  <si>
    <t>9.0</t>
  </si>
  <si>
    <t>DIVERSOS</t>
  </si>
  <si>
    <t>9.1</t>
  </si>
  <si>
    <t>Limpeza Geral</t>
  </si>
  <si>
    <t>Total do ítem 9.0</t>
  </si>
  <si>
    <t>CUSTO TOTAL 1 RESIDÊNCIA</t>
  </si>
  <si>
    <t>CUSTO TOTAL 4 RESIDÊNCIAS</t>
  </si>
  <si>
    <t>10.0</t>
  </si>
  <si>
    <t>MURO DE ALVENARIA</t>
  </si>
  <si>
    <t>10.1</t>
  </si>
  <si>
    <t>10.1.1</t>
  </si>
  <si>
    <t>MURO DE ALVENARIA TIJOLO FURADO 1/2 VEZ ( H=2,00M) COM FUNDAÇÃO - SEM REVESTIMENTOS (PADRÃO AGETOP</t>
  </si>
  <si>
    <t>10.1.2</t>
  </si>
  <si>
    <t>10.1.3</t>
  </si>
  <si>
    <t>10.1.4 Pintura muro</t>
  </si>
  <si>
    <t>10.2</t>
  </si>
  <si>
    <t>Portão Metálico</t>
  </si>
  <si>
    <t>10.3</t>
  </si>
  <si>
    <t>PISO EM CONC DESEMPENADO e=7 CM 1:2,5:3,5</t>
  </si>
  <si>
    <t>10.4</t>
  </si>
  <si>
    <t>FOSSA</t>
  </si>
  <si>
    <t>10.5</t>
  </si>
  <si>
    <t>SUMIDOURO</t>
  </si>
  <si>
    <t>Total do ítem 10.0</t>
  </si>
  <si>
    <t>CUSTO TOTAL 4 RESIDÊNCIAS MUROS E PORTÕES</t>
  </si>
  <si>
    <t xml:space="preserve">Obra: Edificação Residencial                                                                                                                     </t>
  </si>
  <si>
    <t>SERVIÇOS</t>
  </si>
  <si>
    <t>VALOR</t>
  </si>
  <si>
    <t>%</t>
  </si>
  <si>
    <t>1º MÊS</t>
  </si>
  <si>
    <t>2º MÊS</t>
  </si>
  <si>
    <t>3º MÊS</t>
  </si>
  <si>
    <t>4º MÊS</t>
  </si>
  <si>
    <t>% acum</t>
  </si>
  <si>
    <t xml:space="preserve">% </t>
  </si>
  <si>
    <t>.30</t>
  </si>
  <si>
    <t>.25</t>
  </si>
  <si>
    <t>.20</t>
  </si>
  <si>
    <t>100</t>
  </si>
  <si>
    <t>1.00</t>
  </si>
  <si>
    <t>SUPRAESTRUTURA</t>
  </si>
  <si>
    <t>Alvenarias</t>
  </si>
  <si>
    <t>.80</t>
  </si>
  <si>
    <t>Esquadrias Metálicas</t>
  </si>
  <si>
    <t>.70</t>
  </si>
  <si>
    <t>Esquadrias Madeira</t>
  </si>
  <si>
    <t>COBERTURA</t>
  </si>
  <si>
    <t>Telhados</t>
  </si>
  <si>
    <t>Internos</t>
  </si>
  <si>
    <t>.40</t>
  </si>
  <si>
    <t>Cerâmicas</t>
  </si>
  <si>
    <t>Externos</t>
  </si>
  <si>
    <t>.60</t>
  </si>
  <si>
    <t>Forros</t>
  </si>
  <si>
    <t>Pinturas</t>
  </si>
  <si>
    <t>CERÂMICA</t>
  </si>
  <si>
    <t>CIMENTADOS</t>
  </si>
  <si>
    <t>INSTALAÇÕES</t>
  </si>
  <si>
    <t>Elétricas/Telefônicas</t>
  </si>
  <si>
    <t>.35</t>
  </si>
  <si>
    <t>Hidréilicas, Incêndio e Gás</t>
  </si>
  <si>
    <t>Sanitárias</t>
  </si>
  <si>
    <t>8.4</t>
  </si>
  <si>
    <t>Aparelhos</t>
  </si>
  <si>
    <t xml:space="preserve">9.0 </t>
  </si>
  <si>
    <t>COMPLEMETAÇÃO</t>
  </si>
  <si>
    <t>Diversos</t>
  </si>
  <si>
    <t>MUROS EXTERNOS</t>
  </si>
  <si>
    <t>.10</t>
  </si>
  <si>
    <t>PORTÃO</t>
  </si>
  <si>
    <t>PERCENTUAL DO MÊS</t>
  </si>
  <si>
    <t>PERCENTUAL ACUMULADO</t>
  </si>
  <si>
    <t>TOTAL DO MÊS</t>
  </si>
  <si>
    <t>TOTAL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</si>
</sst>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0.0"/>
  </numFmts>
  <fonts count="13" x14ac:knownFonts="1">
    <font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u/>
      <sz val="11"/>
      <color rgb="FF0000FF"/>
      <name val="Calibri"/>
      <family val="2"/>
      <charset val="1"/>
    </font>
    <font>
      <sz val="8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9694"/>
        <bgColor rgb="FFFF99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75">
    <xf numFmtId="0" fontId="0" fillId="0" borderId="0" xfId="0"/>
    <xf numFmtId="164" fontId="6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164" fontId="7" fillId="0" borderId="1" xfId="0" applyNumberFormat="1" applyFont="1" applyBorder="1"/>
    <xf numFmtId="164" fontId="7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164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2" fontId="7" fillId="0" borderId="1" xfId="0" applyNumberFormat="1" applyFont="1" applyBorder="1"/>
    <xf numFmtId="0" fontId="7" fillId="0" borderId="1" xfId="0" applyFont="1" applyBorder="1" applyAlignment="1">
      <alignment wrapText="1"/>
    </xf>
    <xf numFmtId="165" fontId="6" fillId="0" borderId="1" xfId="0" applyNumberFormat="1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vertical="center"/>
    </xf>
    <xf numFmtId="0" fontId="10" fillId="0" borderId="1" xfId="0" applyFont="1" applyBorder="1"/>
    <xf numFmtId="0" fontId="0" fillId="0" borderId="1" xfId="0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/>
    <xf numFmtId="164" fontId="11" fillId="0" borderId="1" xfId="0" applyNumberFormat="1" applyFont="1" applyBorder="1" applyAlignment="1">
      <alignment horizontal="right"/>
    </xf>
    <xf numFmtId="164" fontId="12" fillId="0" borderId="1" xfId="0" applyNumberFormat="1" applyFont="1" applyBorder="1"/>
    <xf numFmtId="0" fontId="7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right" wrapText="1"/>
    </xf>
    <xf numFmtId="49" fontId="5" fillId="0" borderId="1" xfId="0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64" fontId="6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/>
    <xf numFmtId="0" fontId="6" fillId="0" borderId="1" xfId="0" applyFont="1" applyBorder="1"/>
    <xf numFmtId="49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0"/>
  <sheetViews>
    <sheetView tabSelected="1" zoomScaleNormal="100" workbookViewId="0">
      <selection activeCell="F17" sqref="F17"/>
    </sheetView>
  </sheetViews>
  <sheetFormatPr defaultRowHeight="15" x14ac:dyDescent="0.25"/>
  <cols>
    <col min="1" max="1" width="4.5703125"/>
    <col min="2" max="2" width="20.140625"/>
    <col min="3" max="3" width="3.28515625"/>
    <col min="4" max="4" width="5.5703125"/>
    <col min="5" max="5" width="7.85546875"/>
    <col min="6" max="6" width="7.5703125"/>
    <col min="7" max="7" width="11"/>
    <col min="8" max="8" width="12.5703125"/>
    <col min="9" max="9" width="10.28515625"/>
    <col min="10" max="10" width="13.5703125"/>
    <col min="11" max="1025" width="8.5703125"/>
  </cols>
  <sheetData>
    <row r="1" spans="1:1024" ht="21.75" customHeight="1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24" ht="15.75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pans="1:1024" s="12" customFormat="1" x14ac:dyDescent="0.25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AMI3"/>
      <c r="AMJ3"/>
    </row>
    <row r="4" spans="1:1024" x14ac:dyDescent="0.25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</row>
    <row r="5" spans="1:1024" x14ac:dyDescent="0.25">
      <c r="A5" s="7" t="s">
        <v>4</v>
      </c>
      <c r="B5" s="7" t="s">
        <v>5</v>
      </c>
      <c r="C5" s="7" t="s">
        <v>6</v>
      </c>
      <c r="D5" s="7" t="s">
        <v>7</v>
      </c>
      <c r="E5" s="6" t="s">
        <v>8</v>
      </c>
      <c r="F5" s="6"/>
      <c r="G5" s="6"/>
      <c r="H5" s="6"/>
      <c r="I5" s="6"/>
      <c r="J5" s="6"/>
    </row>
    <row r="6" spans="1:1024" x14ac:dyDescent="0.25">
      <c r="A6" s="7"/>
      <c r="B6" s="7"/>
      <c r="C6" s="7"/>
      <c r="D6" s="7"/>
      <c r="E6" s="6" t="s">
        <v>9</v>
      </c>
      <c r="F6" s="6"/>
      <c r="G6" s="6" t="s">
        <v>10</v>
      </c>
      <c r="H6" s="6"/>
      <c r="I6" s="7" t="s">
        <v>11</v>
      </c>
      <c r="J6" s="15"/>
    </row>
    <row r="7" spans="1:1024" x14ac:dyDescent="0.25">
      <c r="A7" s="7"/>
      <c r="B7" s="7"/>
      <c r="C7" s="7"/>
      <c r="D7" s="7"/>
      <c r="E7" s="16" t="s">
        <v>12</v>
      </c>
      <c r="F7" s="13" t="s">
        <v>13</v>
      </c>
      <c r="G7" s="13" t="s">
        <v>12</v>
      </c>
      <c r="H7" s="13" t="s">
        <v>14</v>
      </c>
      <c r="I7" s="7"/>
      <c r="J7" s="13" t="s">
        <v>15</v>
      </c>
    </row>
    <row r="8" spans="1:1024" x14ac:dyDescent="0.25">
      <c r="A8" s="15"/>
      <c r="B8" s="15"/>
      <c r="C8" s="15"/>
      <c r="D8" s="15"/>
      <c r="E8" s="15"/>
      <c r="F8" s="15"/>
      <c r="G8" s="15"/>
      <c r="H8" s="17"/>
      <c r="I8" s="15"/>
      <c r="J8" s="15"/>
    </row>
    <row r="9" spans="1:1024" x14ac:dyDescent="0.25">
      <c r="A9" s="18">
        <v>1</v>
      </c>
      <c r="B9" s="19" t="s">
        <v>16</v>
      </c>
      <c r="C9" s="20"/>
      <c r="D9" s="20"/>
      <c r="E9" s="21"/>
      <c r="F9" s="21"/>
      <c r="G9" s="21"/>
      <c r="H9" s="22"/>
      <c r="I9" s="21"/>
      <c r="J9" s="21"/>
    </row>
    <row r="10" spans="1:1024" x14ac:dyDescent="0.25">
      <c r="A10" s="18" t="s">
        <v>17</v>
      </c>
      <c r="B10" s="19" t="s">
        <v>18</v>
      </c>
      <c r="C10" s="20"/>
      <c r="D10" s="20"/>
      <c r="E10" s="23"/>
      <c r="F10" s="23"/>
      <c r="G10" s="23"/>
      <c r="H10" s="24"/>
      <c r="I10" s="23"/>
      <c r="J10" s="23"/>
    </row>
    <row r="11" spans="1:1024" x14ac:dyDescent="0.25">
      <c r="A11" s="20"/>
      <c r="B11" s="21"/>
      <c r="C11" s="20"/>
      <c r="D11" s="20"/>
      <c r="E11" s="23"/>
      <c r="F11" s="23"/>
      <c r="G11" s="23"/>
      <c r="H11" s="24"/>
      <c r="I11" s="23"/>
      <c r="J11" s="23"/>
    </row>
    <row r="12" spans="1:1024" x14ac:dyDescent="0.25">
      <c r="A12" s="20"/>
      <c r="B12" s="21"/>
      <c r="C12" s="20"/>
      <c r="D12" s="20"/>
      <c r="E12" s="23"/>
      <c r="F12" s="23"/>
      <c r="G12" s="23"/>
      <c r="H12" s="24"/>
      <c r="I12" s="23"/>
      <c r="J12" s="23"/>
    </row>
    <row r="13" spans="1:1024" x14ac:dyDescent="0.25">
      <c r="A13" s="18" t="s">
        <v>19</v>
      </c>
      <c r="B13" s="19" t="s">
        <v>20</v>
      </c>
      <c r="C13" s="20"/>
      <c r="D13" s="20"/>
      <c r="E13" s="23"/>
      <c r="F13" s="23"/>
      <c r="G13" s="23"/>
      <c r="H13" s="24"/>
      <c r="I13" s="23"/>
      <c r="J13" s="23"/>
    </row>
    <row r="14" spans="1:1024" x14ac:dyDescent="0.25">
      <c r="A14" s="20" t="s">
        <v>21</v>
      </c>
      <c r="B14" s="21" t="s">
        <v>22</v>
      </c>
      <c r="C14" s="20"/>
      <c r="D14" s="20"/>
      <c r="E14" s="23"/>
      <c r="F14" s="23"/>
      <c r="G14" s="23"/>
      <c r="H14" s="24"/>
      <c r="I14" s="23"/>
      <c r="J14" s="23"/>
    </row>
    <row r="15" spans="1:1024" x14ac:dyDescent="0.25">
      <c r="A15" s="20" t="s">
        <v>23</v>
      </c>
      <c r="B15" s="21" t="s">
        <v>24</v>
      </c>
      <c r="C15" s="20" t="s">
        <v>25</v>
      </c>
      <c r="D15" s="25">
        <v>160</v>
      </c>
      <c r="E15" s="23"/>
      <c r="F15" s="26"/>
      <c r="G15" s="23"/>
      <c r="H15" s="24"/>
      <c r="I15" s="23"/>
      <c r="J15" s="23"/>
    </row>
    <row r="16" spans="1:1024" x14ac:dyDescent="0.25">
      <c r="A16" s="20"/>
      <c r="B16" s="21"/>
      <c r="C16" s="20"/>
      <c r="D16" s="25"/>
      <c r="E16" s="23"/>
      <c r="F16" s="26"/>
      <c r="G16" s="23"/>
      <c r="H16" s="24"/>
      <c r="I16" s="23"/>
      <c r="J16" s="27"/>
    </row>
    <row r="17" spans="1:10" x14ac:dyDescent="0.25">
      <c r="A17" s="5" t="s">
        <v>26</v>
      </c>
      <c r="B17" s="5"/>
      <c r="C17" s="20"/>
      <c r="D17" s="25"/>
      <c r="E17" s="23"/>
      <c r="F17" s="26"/>
      <c r="G17" s="23"/>
      <c r="H17" s="24"/>
      <c r="I17" s="23"/>
      <c r="J17" s="27"/>
    </row>
    <row r="18" spans="1:10" x14ac:dyDescent="0.25">
      <c r="A18" s="20"/>
      <c r="B18" s="21"/>
      <c r="C18" s="20"/>
      <c r="D18" s="25"/>
      <c r="E18" s="23"/>
      <c r="F18" s="26"/>
      <c r="G18" s="23"/>
      <c r="H18" s="24"/>
      <c r="I18" s="23"/>
      <c r="J18" s="23"/>
    </row>
    <row r="19" spans="1:10" x14ac:dyDescent="0.25">
      <c r="A19" s="20">
        <v>2</v>
      </c>
      <c r="B19" s="19" t="s">
        <v>27</v>
      </c>
      <c r="C19" s="20"/>
      <c r="D19" s="20"/>
      <c r="E19" s="23"/>
      <c r="F19" s="23"/>
      <c r="G19" s="23"/>
      <c r="H19" s="24"/>
      <c r="I19" s="23"/>
      <c r="J19" s="23"/>
    </row>
    <row r="20" spans="1:10" x14ac:dyDescent="0.25">
      <c r="A20" s="20" t="s">
        <v>28</v>
      </c>
      <c r="B20" s="19" t="s">
        <v>29</v>
      </c>
      <c r="C20" s="20"/>
      <c r="D20" s="20"/>
      <c r="E20" s="23"/>
      <c r="F20" s="23"/>
      <c r="G20" s="23"/>
      <c r="H20" s="24"/>
      <c r="I20" s="23"/>
      <c r="J20" s="23"/>
    </row>
    <row r="21" spans="1:10" x14ac:dyDescent="0.25">
      <c r="A21" s="20" t="s">
        <v>30</v>
      </c>
      <c r="B21" s="21" t="s">
        <v>31</v>
      </c>
      <c r="C21" s="20" t="s">
        <v>32</v>
      </c>
      <c r="D21" s="20">
        <v>69.760000000000005</v>
      </c>
      <c r="E21" s="23"/>
      <c r="F21" s="23"/>
      <c r="G21" s="23"/>
      <c r="H21" s="24"/>
      <c r="I21" s="23"/>
      <c r="J21" s="23"/>
    </row>
    <row r="22" spans="1:10" x14ac:dyDescent="0.25">
      <c r="A22" s="20" t="s">
        <v>33</v>
      </c>
      <c r="B22" s="21" t="s">
        <v>34</v>
      </c>
      <c r="C22" s="20" t="s">
        <v>35</v>
      </c>
      <c r="D22" s="20">
        <v>22.91</v>
      </c>
      <c r="E22" s="23"/>
      <c r="F22" s="23"/>
      <c r="G22" s="23"/>
      <c r="H22" s="24"/>
      <c r="I22" s="23"/>
      <c r="J22" s="23"/>
    </row>
    <row r="23" spans="1:10" x14ac:dyDescent="0.25">
      <c r="A23" s="20" t="s">
        <v>36</v>
      </c>
      <c r="B23" s="21" t="s">
        <v>37</v>
      </c>
      <c r="C23" s="20" t="s">
        <v>32</v>
      </c>
      <c r="D23" s="20">
        <v>9.6999999999999993</v>
      </c>
      <c r="E23" s="23"/>
      <c r="F23" s="23"/>
      <c r="G23" s="23"/>
      <c r="H23" s="24"/>
      <c r="I23" s="23"/>
      <c r="J23" s="23"/>
    </row>
    <row r="24" spans="1:10" x14ac:dyDescent="0.25">
      <c r="A24" s="20" t="s">
        <v>38</v>
      </c>
      <c r="B24" s="21" t="s">
        <v>39</v>
      </c>
      <c r="C24" s="20" t="s">
        <v>35</v>
      </c>
      <c r="D24" s="20">
        <v>7.88</v>
      </c>
      <c r="E24" s="29"/>
      <c r="F24" s="29"/>
      <c r="G24" s="23"/>
      <c r="H24" s="24"/>
      <c r="I24" s="23"/>
      <c r="J24" s="21"/>
    </row>
    <row r="25" spans="1:10" ht="23.25" x14ac:dyDescent="0.25">
      <c r="A25" s="20" t="s">
        <v>40</v>
      </c>
      <c r="B25" s="30" t="s">
        <v>41</v>
      </c>
      <c r="C25" s="20" t="s">
        <v>35</v>
      </c>
      <c r="D25" s="20">
        <v>8.9</v>
      </c>
      <c r="E25" s="23"/>
      <c r="F25" s="23"/>
      <c r="G25" s="23"/>
      <c r="H25" s="24"/>
      <c r="I25" s="23"/>
      <c r="J25" s="23"/>
    </row>
    <row r="26" spans="1:10" x14ac:dyDescent="0.25">
      <c r="A26" s="20"/>
      <c r="B26" s="21"/>
      <c r="C26" s="20"/>
      <c r="D26" s="20"/>
      <c r="E26" s="23"/>
      <c r="F26" s="23"/>
      <c r="G26" s="23"/>
      <c r="H26" s="24"/>
      <c r="I26" s="23"/>
      <c r="J26" s="27"/>
    </row>
    <row r="27" spans="1:10" x14ac:dyDescent="0.25">
      <c r="A27" s="18" t="s">
        <v>42</v>
      </c>
      <c r="B27" s="19" t="s">
        <v>43</v>
      </c>
      <c r="C27" s="20"/>
      <c r="D27" s="20"/>
      <c r="E27" s="23"/>
      <c r="F27" s="23"/>
      <c r="G27" s="23"/>
      <c r="H27" s="24"/>
      <c r="I27" s="23"/>
      <c r="J27" s="21"/>
    </row>
    <row r="28" spans="1:10" ht="23.25" x14ac:dyDescent="0.25">
      <c r="A28" s="20" t="s">
        <v>44</v>
      </c>
      <c r="B28" s="30" t="s">
        <v>45</v>
      </c>
      <c r="C28" s="20" t="s">
        <v>46</v>
      </c>
      <c r="D28" s="20">
        <v>52.5</v>
      </c>
      <c r="E28" s="23"/>
      <c r="F28" s="23"/>
      <c r="G28" s="23"/>
      <c r="H28" s="24"/>
      <c r="I28" s="23"/>
      <c r="J28" s="23"/>
    </row>
    <row r="29" spans="1:10" x14ac:dyDescent="0.25">
      <c r="A29" s="20" t="s">
        <v>47</v>
      </c>
      <c r="B29" s="21" t="s">
        <v>48</v>
      </c>
      <c r="C29" s="20" t="s">
        <v>49</v>
      </c>
      <c r="D29" s="20">
        <v>198</v>
      </c>
      <c r="E29" s="23"/>
      <c r="F29" s="23"/>
      <c r="G29" s="23"/>
      <c r="H29" s="24"/>
      <c r="I29" s="23"/>
      <c r="J29" s="23"/>
    </row>
    <row r="30" spans="1:10" x14ac:dyDescent="0.25">
      <c r="A30" s="20"/>
      <c r="B30" s="21"/>
      <c r="C30" s="20"/>
      <c r="D30" s="20"/>
      <c r="E30" s="23"/>
      <c r="F30" s="23"/>
      <c r="G30" s="23"/>
      <c r="H30" s="24"/>
      <c r="I30" s="23"/>
      <c r="J30" s="27"/>
    </row>
    <row r="31" spans="1:10" x14ac:dyDescent="0.25">
      <c r="A31" s="20"/>
      <c r="B31" s="19" t="s">
        <v>50</v>
      </c>
      <c r="C31" s="20"/>
      <c r="D31" s="20"/>
      <c r="E31" s="21"/>
      <c r="F31" s="21"/>
      <c r="G31" s="23"/>
      <c r="H31" s="24"/>
      <c r="I31" s="23"/>
      <c r="J31" s="27"/>
    </row>
    <row r="32" spans="1:10" x14ac:dyDescent="0.25">
      <c r="A32" s="20"/>
      <c r="B32" s="21"/>
      <c r="C32" s="20"/>
      <c r="D32" s="20"/>
      <c r="E32" s="23"/>
      <c r="F32" s="23"/>
      <c r="G32" s="23"/>
      <c r="H32" s="24"/>
      <c r="I32" s="23"/>
      <c r="J32" s="21"/>
    </row>
    <row r="33" spans="1:10" x14ac:dyDescent="0.25">
      <c r="A33" s="18">
        <v>3</v>
      </c>
      <c r="B33" s="19" t="s">
        <v>51</v>
      </c>
      <c r="C33" s="20"/>
      <c r="D33" s="20"/>
      <c r="E33" s="23"/>
      <c r="F33" s="23"/>
      <c r="G33" s="23"/>
      <c r="H33" s="24"/>
      <c r="I33" s="23"/>
      <c r="J33" s="21"/>
    </row>
    <row r="34" spans="1:10" x14ac:dyDescent="0.25">
      <c r="A34" s="18" t="s">
        <v>52</v>
      </c>
      <c r="B34" s="19" t="s">
        <v>53</v>
      </c>
      <c r="C34" s="20"/>
      <c r="D34" s="20"/>
      <c r="E34" s="23"/>
      <c r="F34" s="23"/>
      <c r="G34" s="23"/>
      <c r="H34" s="24"/>
      <c r="I34" s="23"/>
      <c r="J34" s="21"/>
    </row>
    <row r="35" spans="1:10" ht="23.25" x14ac:dyDescent="0.25">
      <c r="A35" s="20" t="s">
        <v>54</v>
      </c>
      <c r="B35" s="30" t="s">
        <v>55</v>
      </c>
      <c r="C35" s="20" t="s">
        <v>32</v>
      </c>
      <c r="D35" s="25">
        <v>96.28</v>
      </c>
      <c r="E35" s="23"/>
      <c r="F35" s="23"/>
      <c r="G35" s="23"/>
      <c r="H35" s="24"/>
      <c r="I35" s="23"/>
      <c r="J35" s="23"/>
    </row>
    <row r="36" spans="1:10" x14ac:dyDescent="0.25">
      <c r="A36" s="20" t="s">
        <v>56</v>
      </c>
      <c r="B36" s="21" t="s">
        <v>57</v>
      </c>
      <c r="C36" s="20" t="s">
        <v>35</v>
      </c>
      <c r="D36" s="20">
        <v>14</v>
      </c>
      <c r="E36" s="23"/>
      <c r="F36" s="23"/>
      <c r="G36" s="23"/>
      <c r="H36" s="24"/>
      <c r="I36" s="23"/>
      <c r="J36" s="23"/>
    </row>
    <row r="37" spans="1:10" x14ac:dyDescent="0.25">
      <c r="A37" s="20" t="s">
        <v>58</v>
      </c>
      <c r="B37" s="21" t="s">
        <v>59</v>
      </c>
      <c r="C37" s="20" t="s">
        <v>32</v>
      </c>
      <c r="D37" s="20">
        <v>69.760000000000005</v>
      </c>
      <c r="E37" s="23"/>
      <c r="F37" s="23"/>
      <c r="G37" s="23"/>
      <c r="H37" s="24"/>
      <c r="I37" s="23"/>
      <c r="J37" s="23"/>
    </row>
    <row r="38" spans="1:10" x14ac:dyDescent="0.25">
      <c r="A38" s="20" t="s">
        <v>60</v>
      </c>
      <c r="B38" s="21" t="s">
        <v>61</v>
      </c>
      <c r="C38" s="20" t="s">
        <v>49</v>
      </c>
      <c r="D38" s="20">
        <v>457</v>
      </c>
      <c r="E38" s="23"/>
      <c r="F38" s="23"/>
      <c r="G38" s="23"/>
      <c r="H38" s="24"/>
      <c r="I38" s="23"/>
      <c r="J38" s="21"/>
    </row>
    <row r="39" spans="1:10" x14ac:dyDescent="0.25">
      <c r="A39" s="20"/>
      <c r="B39" s="19" t="s">
        <v>62</v>
      </c>
      <c r="C39" s="20"/>
      <c r="D39" s="20"/>
      <c r="E39" s="23"/>
      <c r="F39" s="23"/>
      <c r="G39" s="23"/>
      <c r="H39" s="24"/>
      <c r="I39" s="23"/>
      <c r="J39" s="27"/>
    </row>
    <row r="40" spans="1:10" x14ac:dyDescent="0.25">
      <c r="A40" s="20"/>
      <c r="B40" s="21"/>
      <c r="C40" s="20"/>
      <c r="D40" s="20"/>
      <c r="E40" s="23"/>
      <c r="F40" s="23"/>
      <c r="G40" s="23"/>
      <c r="H40" s="24"/>
      <c r="I40" s="23"/>
      <c r="J40" s="21"/>
    </row>
    <row r="41" spans="1:10" x14ac:dyDescent="0.25">
      <c r="A41" s="20">
        <v>4</v>
      </c>
      <c r="B41" s="19" t="s">
        <v>63</v>
      </c>
      <c r="C41" s="20"/>
      <c r="D41" s="20"/>
      <c r="E41" s="23"/>
      <c r="F41" s="23"/>
      <c r="G41" s="23"/>
      <c r="H41" s="24"/>
      <c r="I41" s="23"/>
      <c r="J41" s="21"/>
    </row>
    <row r="42" spans="1:10" x14ac:dyDescent="0.25">
      <c r="A42" s="20" t="s">
        <v>64</v>
      </c>
      <c r="B42" s="21" t="s">
        <v>65</v>
      </c>
      <c r="C42" s="20"/>
      <c r="D42" s="20"/>
      <c r="E42" s="23"/>
      <c r="F42" s="23"/>
      <c r="G42" s="23"/>
      <c r="H42" s="24"/>
      <c r="I42" s="23"/>
      <c r="J42" s="23"/>
    </row>
    <row r="43" spans="1:10" ht="23.25" x14ac:dyDescent="0.25">
      <c r="A43" s="20" t="s">
        <v>66</v>
      </c>
      <c r="B43" s="30" t="s">
        <v>67</v>
      </c>
      <c r="C43" s="20" t="s">
        <v>32</v>
      </c>
      <c r="D43" s="20">
        <v>155.13999999999999</v>
      </c>
      <c r="E43" s="23"/>
      <c r="F43" s="23"/>
      <c r="G43" s="23"/>
      <c r="H43" s="24"/>
      <c r="I43" s="23"/>
      <c r="J43" s="23"/>
    </row>
    <row r="44" spans="1:10" x14ac:dyDescent="0.25">
      <c r="A44" s="20"/>
      <c r="B44" s="21"/>
      <c r="C44" s="20"/>
      <c r="D44" s="20"/>
      <c r="E44" s="23"/>
      <c r="F44" s="23"/>
      <c r="G44" s="23"/>
      <c r="H44" s="24"/>
      <c r="I44" s="23"/>
      <c r="J44" s="27"/>
    </row>
    <row r="45" spans="1:10" x14ac:dyDescent="0.25">
      <c r="A45" s="20" t="s">
        <v>68</v>
      </c>
      <c r="B45" s="19" t="s">
        <v>69</v>
      </c>
      <c r="C45" s="20"/>
      <c r="D45" s="20"/>
      <c r="E45" s="23"/>
      <c r="F45" s="23"/>
      <c r="G45" s="23"/>
      <c r="H45" s="24"/>
      <c r="I45" s="23"/>
      <c r="J45" s="23"/>
    </row>
    <row r="46" spans="1:10" x14ac:dyDescent="0.25">
      <c r="A46" s="20" t="s">
        <v>70</v>
      </c>
      <c r="B46" s="21" t="s">
        <v>71</v>
      </c>
      <c r="C46" s="20" t="s">
        <v>32</v>
      </c>
      <c r="D46" s="20">
        <v>9.5</v>
      </c>
      <c r="E46" s="23"/>
      <c r="F46" s="23"/>
      <c r="G46" s="23"/>
      <c r="H46" s="24"/>
      <c r="I46" s="23"/>
      <c r="J46" s="23"/>
    </row>
    <row r="47" spans="1:10" x14ac:dyDescent="0.25">
      <c r="A47" s="20" t="s">
        <v>72</v>
      </c>
      <c r="B47" s="21" t="s">
        <v>73</v>
      </c>
      <c r="C47" s="20" t="s">
        <v>32</v>
      </c>
      <c r="D47" s="20">
        <v>3.36</v>
      </c>
      <c r="E47" s="23"/>
      <c r="F47" s="23"/>
      <c r="G47" s="23"/>
      <c r="H47" s="24"/>
      <c r="I47" s="23"/>
      <c r="J47" s="23"/>
    </row>
    <row r="48" spans="1:10" x14ac:dyDescent="0.25">
      <c r="A48" s="20"/>
      <c r="B48" s="21"/>
      <c r="C48" s="20"/>
      <c r="D48" s="20"/>
      <c r="E48" s="23"/>
      <c r="F48" s="23"/>
      <c r="G48" s="23"/>
      <c r="H48" s="24"/>
      <c r="I48" s="23"/>
      <c r="J48" s="27"/>
    </row>
    <row r="49" spans="1:10" x14ac:dyDescent="0.25">
      <c r="A49" s="18" t="s">
        <v>74</v>
      </c>
      <c r="B49" s="19" t="s">
        <v>75</v>
      </c>
      <c r="C49" s="20"/>
      <c r="D49" s="20"/>
      <c r="E49" s="23"/>
      <c r="F49" s="23"/>
      <c r="G49" s="23"/>
      <c r="H49" s="24"/>
      <c r="I49" s="23"/>
      <c r="J49" s="21"/>
    </row>
    <row r="50" spans="1:10" ht="23.25" x14ac:dyDescent="0.25">
      <c r="A50" s="20" t="s">
        <v>76</v>
      </c>
      <c r="B50" s="30" t="s">
        <v>77</v>
      </c>
      <c r="C50" s="20" t="s">
        <v>78</v>
      </c>
      <c r="D50" s="20">
        <v>2</v>
      </c>
      <c r="E50" s="23"/>
      <c r="F50" s="23"/>
      <c r="G50" s="23"/>
      <c r="H50" s="24"/>
      <c r="I50" s="23"/>
      <c r="J50" s="23"/>
    </row>
    <row r="51" spans="1:10" ht="23.25" x14ac:dyDescent="0.25">
      <c r="A51" s="20" t="s">
        <v>79</v>
      </c>
      <c r="B51" s="30" t="s">
        <v>80</v>
      </c>
      <c r="C51" s="20" t="s">
        <v>78</v>
      </c>
      <c r="D51" s="20">
        <v>4</v>
      </c>
      <c r="E51" s="23"/>
      <c r="F51" s="23"/>
      <c r="G51" s="23"/>
      <c r="H51" s="24"/>
      <c r="I51" s="23"/>
      <c r="J51" s="21"/>
    </row>
    <row r="52" spans="1:10" x14ac:dyDescent="0.25">
      <c r="A52" s="20"/>
      <c r="B52" s="21"/>
      <c r="C52" s="20"/>
      <c r="D52" s="20"/>
      <c r="E52" s="23"/>
      <c r="F52" s="23"/>
      <c r="G52" s="23"/>
      <c r="H52" s="24"/>
      <c r="I52" s="23"/>
      <c r="J52" s="27"/>
    </row>
    <row r="53" spans="1:10" x14ac:dyDescent="0.25">
      <c r="A53" s="20"/>
      <c r="B53" s="21"/>
      <c r="C53" s="20"/>
      <c r="D53" s="20"/>
      <c r="E53" s="23"/>
      <c r="F53" s="23"/>
      <c r="G53" s="23"/>
      <c r="H53" s="24"/>
      <c r="I53" s="23"/>
      <c r="J53" s="23"/>
    </row>
    <row r="54" spans="1:10" x14ac:dyDescent="0.25">
      <c r="A54" s="18" t="s">
        <v>81</v>
      </c>
      <c r="B54" s="19" t="s">
        <v>82</v>
      </c>
      <c r="C54" s="20"/>
      <c r="D54" s="20"/>
      <c r="E54" s="23"/>
      <c r="F54" s="23"/>
      <c r="G54" s="23"/>
      <c r="H54" s="24"/>
      <c r="I54" s="23"/>
      <c r="J54" s="23"/>
    </row>
    <row r="55" spans="1:10" x14ac:dyDescent="0.25">
      <c r="A55" s="20" t="s">
        <v>83</v>
      </c>
      <c r="B55" s="21" t="s">
        <v>84</v>
      </c>
      <c r="C55" s="20" t="s">
        <v>32</v>
      </c>
      <c r="D55" s="20">
        <v>12.86</v>
      </c>
      <c r="E55" s="23"/>
      <c r="F55" s="23"/>
      <c r="G55" s="23"/>
      <c r="H55" s="24"/>
      <c r="I55" s="23"/>
      <c r="J55" s="21"/>
    </row>
    <row r="56" spans="1:10" x14ac:dyDescent="0.25">
      <c r="A56" s="20"/>
      <c r="B56" s="21"/>
      <c r="C56" s="20"/>
      <c r="D56" s="20"/>
      <c r="E56" s="23"/>
      <c r="F56" s="23"/>
      <c r="G56" s="23"/>
      <c r="H56" s="24"/>
      <c r="I56" s="23"/>
      <c r="J56" s="27"/>
    </row>
    <row r="57" spans="1:10" x14ac:dyDescent="0.25">
      <c r="A57" s="18" t="s">
        <v>85</v>
      </c>
      <c r="B57" s="19" t="s">
        <v>86</v>
      </c>
      <c r="C57" s="20"/>
      <c r="D57" s="20"/>
      <c r="E57" s="23"/>
      <c r="F57" s="23"/>
      <c r="G57" s="23"/>
      <c r="H57" s="24"/>
      <c r="I57" s="23"/>
      <c r="J57" s="21"/>
    </row>
    <row r="58" spans="1:10" x14ac:dyDescent="0.25">
      <c r="A58" s="20"/>
      <c r="B58" s="21" t="s">
        <v>87</v>
      </c>
      <c r="C58" s="20" t="s">
        <v>78</v>
      </c>
      <c r="D58" s="25">
        <v>6</v>
      </c>
      <c r="E58" s="23"/>
      <c r="F58" s="23"/>
      <c r="G58" s="23"/>
      <c r="H58" s="24"/>
      <c r="I58" s="23"/>
      <c r="J58" s="21"/>
    </row>
    <row r="59" spans="1:10" x14ac:dyDescent="0.25">
      <c r="A59" s="18"/>
      <c r="B59" s="21" t="s">
        <v>88</v>
      </c>
      <c r="C59" s="20" t="s">
        <v>78</v>
      </c>
      <c r="D59" s="25">
        <v>18</v>
      </c>
      <c r="E59" s="23"/>
      <c r="F59" s="23"/>
      <c r="G59" s="23"/>
      <c r="H59" s="24"/>
      <c r="I59" s="23"/>
      <c r="J59" s="21"/>
    </row>
    <row r="60" spans="1:10" x14ac:dyDescent="0.25">
      <c r="A60" s="20"/>
      <c r="B60" s="21"/>
      <c r="C60" s="20"/>
      <c r="D60" s="20"/>
      <c r="E60" s="23"/>
      <c r="F60" s="23"/>
      <c r="G60" s="23"/>
      <c r="H60" s="24"/>
      <c r="I60" s="23"/>
      <c r="J60" s="27"/>
    </row>
    <row r="61" spans="1:10" x14ac:dyDescent="0.25">
      <c r="A61" s="20"/>
      <c r="B61" s="19" t="s">
        <v>89</v>
      </c>
      <c r="C61" s="20"/>
      <c r="D61" s="20"/>
      <c r="E61" s="23"/>
      <c r="F61" s="23"/>
      <c r="G61" s="23"/>
      <c r="H61" s="24"/>
      <c r="I61" s="23"/>
      <c r="J61" s="27"/>
    </row>
    <row r="62" spans="1:10" x14ac:dyDescent="0.25">
      <c r="A62" s="20"/>
      <c r="B62" s="21"/>
      <c r="C62" s="20"/>
      <c r="D62" s="20"/>
      <c r="E62" s="23"/>
      <c r="F62" s="23"/>
      <c r="G62" s="23"/>
      <c r="H62" s="24"/>
      <c r="I62" s="23"/>
      <c r="J62" s="27"/>
    </row>
    <row r="63" spans="1:10" x14ac:dyDescent="0.25">
      <c r="A63" s="18">
        <v>5</v>
      </c>
      <c r="B63" s="19" t="s">
        <v>90</v>
      </c>
      <c r="C63" s="20"/>
      <c r="D63" s="20"/>
      <c r="E63" s="23"/>
      <c r="F63" s="23"/>
      <c r="G63" s="23"/>
      <c r="H63" s="24"/>
      <c r="I63" s="23"/>
      <c r="J63" s="23"/>
    </row>
    <row r="64" spans="1:10" x14ac:dyDescent="0.25">
      <c r="A64" s="20" t="s">
        <v>91</v>
      </c>
      <c r="B64" s="21" t="s">
        <v>92</v>
      </c>
      <c r="C64" s="20"/>
      <c r="D64" s="20"/>
      <c r="E64" s="23"/>
      <c r="F64" s="23"/>
      <c r="G64" s="23"/>
      <c r="H64" s="24"/>
      <c r="I64" s="23"/>
      <c r="J64" s="23"/>
    </row>
    <row r="65" spans="1:10" ht="23.25" x14ac:dyDescent="0.25">
      <c r="A65" s="20" t="s">
        <v>93</v>
      </c>
      <c r="B65" s="30" t="s">
        <v>94</v>
      </c>
      <c r="C65" s="20" t="s">
        <v>32</v>
      </c>
      <c r="D65" s="20">
        <v>91.8</v>
      </c>
      <c r="E65" s="23"/>
      <c r="F65" s="23"/>
      <c r="G65" s="23"/>
      <c r="H65" s="24"/>
      <c r="I65" s="23"/>
      <c r="J65" s="23"/>
    </row>
    <row r="66" spans="1:10" x14ac:dyDescent="0.25">
      <c r="A66" s="20"/>
      <c r="B66" s="21" t="s">
        <v>95</v>
      </c>
      <c r="C66" s="20" t="s">
        <v>32</v>
      </c>
      <c r="D66" s="20">
        <v>91.8</v>
      </c>
      <c r="E66" s="23"/>
      <c r="F66" s="23"/>
      <c r="G66" s="23"/>
      <c r="H66" s="24"/>
      <c r="I66" s="23"/>
      <c r="J66" s="23"/>
    </row>
    <row r="67" spans="1:10" x14ac:dyDescent="0.25">
      <c r="A67" s="20"/>
      <c r="B67" s="19" t="s">
        <v>96</v>
      </c>
      <c r="C67" s="20"/>
      <c r="D67" s="20"/>
      <c r="E67" s="23"/>
      <c r="F67" s="23"/>
      <c r="G67" s="23"/>
      <c r="H67" s="24"/>
      <c r="I67" s="23"/>
      <c r="J67" s="27"/>
    </row>
    <row r="68" spans="1:10" x14ac:dyDescent="0.25">
      <c r="A68" s="20"/>
      <c r="B68" s="19"/>
      <c r="C68" s="20"/>
      <c r="D68" s="20"/>
      <c r="E68" s="23"/>
      <c r="F68" s="23"/>
      <c r="G68" s="23"/>
      <c r="H68" s="24"/>
      <c r="I68" s="23"/>
      <c r="J68" s="23"/>
    </row>
    <row r="69" spans="1:10" x14ac:dyDescent="0.25">
      <c r="A69" s="21"/>
      <c r="B69" s="21"/>
      <c r="C69" s="20"/>
      <c r="D69" s="20"/>
      <c r="E69" s="23"/>
      <c r="F69" s="23"/>
      <c r="G69" s="23"/>
      <c r="H69" s="24"/>
      <c r="I69" s="23"/>
      <c r="J69" s="23"/>
    </row>
    <row r="70" spans="1:10" x14ac:dyDescent="0.25">
      <c r="A70" s="31" t="s">
        <v>97</v>
      </c>
      <c r="B70" s="19" t="s">
        <v>98</v>
      </c>
      <c r="C70" s="20"/>
      <c r="D70" s="20"/>
      <c r="E70" s="23"/>
      <c r="F70" s="23"/>
      <c r="G70" s="23"/>
      <c r="H70" s="24"/>
      <c r="I70" s="23"/>
      <c r="J70" s="21"/>
    </row>
    <row r="71" spans="1:10" x14ac:dyDescent="0.25">
      <c r="A71" s="31" t="s">
        <v>99</v>
      </c>
      <c r="B71" s="19" t="s">
        <v>100</v>
      </c>
      <c r="C71" s="32"/>
      <c r="D71" s="20"/>
      <c r="E71" s="23"/>
      <c r="F71" s="23"/>
      <c r="G71" s="23"/>
      <c r="H71" s="24"/>
      <c r="I71" s="23"/>
      <c r="J71" s="23"/>
    </row>
    <row r="72" spans="1:10" x14ac:dyDescent="0.25">
      <c r="A72" s="33" t="s">
        <v>101</v>
      </c>
      <c r="B72" s="21" t="s">
        <v>102</v>
      </c>
      <c r="C72" s="20" t="s">
        <v>32</v>
      </c>
      <c r="D72" s="20">
        <v>230.84</v>
      </c>
      <c r="E72" s="23"/>
      <c r="F72" s="23"/>
      <c r="G72" s="23"/>
      <c r="H72" s="24"/>
      <c r="I72" s="23"/>
      <c r="J72" s="23"/>
    </row>
    <row r="73" spans="1:10" x14ac:dyDescent="0.25">
      <c r="A73" s="33" t="s">
        <v>103</v>
      </c>
      <c r="B73" s="21" t="s">
        <v>104</v>
      </c>
      <c r="C73" s="20" t="s">
        <v>32</v>
      </c>
      <c r="D73" s="20">
        <v>64</v>
      </c>
      <c r="E73" s="23"/>
      <c r="F73" s="23"/>
      <c r="G73" s="23"/>
      <c r="H73" s="24"/>
      <c r="I73" s="23"/>
      <c r="J73" s="23"/>
    </row>
    <row r="74" spans="1:10" x14ac:dyDescent="0.25">
      <c r="A74" s="33" t="s">
        <v>105</v>
      </c>
      <c r="B74" s="21" t="s">
        <v>106</v>
      </c>
      <c r="C74" s="20" t="s">
        <v>32</v>
      </c>
      <c r="D74" s="20">
        <v>166.84</v>
      </c>
      <c r="E74" s="23"/>
      <c r="F74" s="23"/>
      <c r="G74" s="23"/>
      <c r="H74" s="24"/>
      <c r="I74" s="23"/>
      <c r="J74" s="23"/>
    </row>
    <row r="75" spans="1:10" x14ac:dyDescent="0.25">
      <c r="A75" s="33"/>
      <c r="B75" s="21"/>
      <c r="C75" s="20"/>
      <c r="D75" s="20"/>
      <c r="E75" s="23"/>
      <c r="F75" s="23"/>
      <c r="G75" s="23"/>
      <c r="H75" s="24"/>
      <c r="I75" s="23"/>
      <c r="J75" s="27"/>
    </row>
    <row r="76" spans="1:10" x14ac:dyDescent="0.25">
      <c r="A76" s="33"/>
      <c r="B76" s="21"/>
      <c r="C76" s="20"/>
      <c r="D76" s="20"/>
      <c r="E76" s="23"/>
      <c r="F76" s="23"/>
      <c r="G76" s="23"/>
      <c r="H76" s="24"/>
      <c r="I76" s="23"/>
      <c r="J76" s="23"/>
    </row>
    <row r="77" spans="1:10" x14ac:dyDescent="0.25">
      <c r="A77" s="31" t="s">
        <v>107</v>
      </c>
      <c r="B77" s="19" t="s">
        <v>108</v>
      </c>
      <c r="C77" s="20"/>
      <c r="D77" s="20"/>
      <c r="E77" s="23"/>
      <c r="F77" s="23"/>
      <c r="G77" s="23"/>
      <c r="H77" s="24"/>
      <c r="I77" s="23"/>
      <c r="J77" s="23"/>
    </row>
    <row r="78" spans="1:10" ht="23.25" x14ac:dyDescent="0.25">
      <c r="A78" s="31"/>
      <c r="B78" s="30" t="s">
        <v>109</v>
      </c>
      <c r="C78" s="20" t="s">
        <v>32</v>
      </c>
      <c r="D78" s="25">
        <v>64</v>
      </c>
      <c r="E78" s="23"/>
      <c r="F78" s="23"/>
      <c r="G78" s="23"/>
      <c r="H78" s="24"/>
      <c r="I78" s="23"/>
      <c r="J78" s="23"/>
    </row>
    <row r="79" spans="1:10" x14ac:dyDescent="0.25">
      <c r="A79" s="31"/>
      <c r="B79" s="21"/>
      <c r="C79" s="20"/>
      <c r="D79" s="20"/>
      <c r="E79" s="23"/>
      <c r="F79" s="23"/>
      <c r="G79" s="23"/>
      <c r="H79" s="24"/>
      <c r="I79" s="23"/>
      <c r="J79" s="27"/>
    </row>
    <row r="80" spans="1:10" x14ac:dyDescent="0.25">
      <c r="A80" s="33"/>
      <c r="B80" s="21"/>
      <c r="C80" s="21"/>
      <c r="D80" s="21"/>
      <c r="E80" s="21"/>
      <c r="F80" s="21"/>
      <c r="G80" s="23"/>
      <c r="H80" s="24"/>
      <c r="I80" s="23"/>
      <c r="J80" s="21"/>
    </row>
    <row r="81" spans="1:10" x14ac:dyDescent="0.25">
      <c r="A81" s="31" t="s">
        <v>110</v>
      </c>
      <c r="B81" s="19" t="s">
        <v>111</v>
      </c>
      <c r="C81" s="20"/>
      <c r="D81" s="20"/>
      <c r="E81" s="23"/>
      <c r="F81" s="23"/>
      <c r="G81" s="23"/>
      <c r="H81" s="24"/>
      <c r="I81" s="23"/>
      <c r="J81" s="23"/>
    </row>
    <row r="82" spans="1:10" x14ac:dyDescent="0.25">
      <c r="A82" s="31" t="s">
        <v>112</v>
      </c>
      <c r="B82" s="21" t="s">
        <v>113</v>
      </c>
      <c r="C82" s="20" t="s">
        <v>32</v>
      </c>
      <c r="D82" s="20">
        <v>60.12</v>
      </c>
      <c r="E82" s="23"/>
      <c r="F82" s="23"/>
      <c r="G82" s="23"/>
      <c r="H82" s="24"/>
      <c r="I82" s="23"/>
      <c r="J82" s="23"/>
    </row>
    <row r="83" spans="1:10" x14ac:dyDescent="0.25">
      <c r="A83" s="31" t="s">
        <v>114</v>
      </c>
      <c r="B83" s="21" t="s">
        <v>115</v>
      </c>
      <c r="C83" s="20" t="s">
        <v>32</v>
      </c>
      <c r="D83" s="20">
        <v>60.12</v>
      </c>
      <c r="E83" s="23"/>
      <c r="F83" s="23"/>
      <c r="G83" s="23"/>
      <c r="H83" s="24"/>
      <c r="I83" s="23"/>
      <c r="J83" s="23"/>
    </row>
    <row r="84" spans="1:10" x14ac:dyDescent="0.25">
      <c r="A84" s="33"/>
      <c r="B84" s="21"/>
      <c r="C84" s="21"/>
      <c r="D84" s="21"/>
      <c r="E84" s="21"/>
      <c r="F84" s="21"/>
      <c r="G84" s="23"/>
      <c r="H84" s="24"/>
      <c r="I84" s="23"/>
      <c r="J84" s="27"/>
    </row>
    <row r="85" spans="1:10" x14ac:dyDescent="0.25">
      <c r="A85" s="31" t="s">
        <v>116</v>
      </c>
      <c r="B85" s="19" t="s">
        <v>117</v>
      </c>
      <c r="C85" s="21"/>
      <c r="D85" s="21"/>
      <c r="E85" s="21"/>
      <c r="F85" s="21"/>
      <c r="G85" s="23"/>
      <c r="H85" s="24"/>
      <c r="I85" s="23"/>
      <c r="J85" s="21"/>
    </row>
    <row r="86" spans="1:10" x14ac:dyDescent="0.25">
      <c r="A86" s="33" t="s">
        <v>118</v>
      </c>
      <c r="B86" s="21" t="s">
        <v>113</v>
      </c>
      <c r="C86" s="34" t="s">
        <v>32</v>
      </c>
      <c r="D86" s="35">
        <v>91.8</v>
      </c>
      <c r="E86" s="23"/>
      <c r="F86" s="23"/>
      <c r="G86" s="23"/>
      <c r="H86" s="24"/>
      <c r="I86" s="23"/>
      <c r="J86" s="23"/>
    </row>
    <row r="87" spans="1:10" x14ac:dyDescent="0.25">
      <c r="A87" s="33" t="s">
        <v>119</v>
      </c>
      <c r="B87" s="21" t="s">
        <v>120</v>
      </c>
      <c r="C87" s="34" t="s">
        <v>32</v>
      </c>
      <c r="D87" s="35">
        <v>91.8</v>
      </c>
      <c r="E87" s="23"/>
      <c r="F87" s="23"/>
      <c r="G87" s="23"/>
      <c r="H87" s="24"/>
      <c r="I87" s="23"/>
      <c r="J87" s="23"/>
    </row>
    <row r="88" spans="1:10" x14ac:dyDescent="0.25">
      <c r="A88" s="33"/>
      <c r="B88" s="21"/>
      <c r="C88" s="34"/>
      <c r="D88" s="34"/>
      <c r="E88" s="23"/>
      <c r="F88" s="23"/>
      <c r="G88" s="23"/>
      <c r="H88" s="24"/>
      <c r="I88" s="23"/>
      <c r="J88" s="27"/>
    </row>
    <row r="89" spans="1:10" x14ac:dyDescent="0.25">
      <c r="A89" s="31" t="s">
        <v>93</v>
      </c>
      <c r="B89" s="19" t="s">
        <v>121</v>
      </c>
      <c r="C89" s="34"/>
      <c r="D89" s="34"/>
      <c r="E89" s="23"/>
      <c r="F89" s="23"/>
      <c r="G89" s="23"/>
      <c r="H89" s="24"/>
      <c r="I89" s="23"/>
      <c r="J89" s="23"/>
    </row>
    <row r="90" spans="1:10" x14ac:dyDescent="0.25">
      <c r="A90" s="31" t="s">
        <v>122</v>
      </c>
      <c r="B90" s="36" t="s">
        <v>123</v>
      </c>
      <c r="C90" s="34"/>
      <c r="D90" s="34"/>
      <c r="E90" s="23"/>
      <c r="F90" s="23"/>
      <c r="G90" s="23"/>
      <c r="H90" s="24"/>
      <c r="I90" s="23"/>
      <c r="J90" s="23"/>
    </row>
    <row r="91" spans="1:10" ht="23.25" x14ac:dyDescent="0.25">
      <c r="A91" s="33" t="s">
        <v>124</v>
      </c>
      <c r="B91" s="30" t="s">
        <v>125</v>
      </c>
      <c r="C91" s="34" t="s">
        <v>32</v>
      </c>
      <c r="D91" s="34">
        <v>166.84</v>
      </c>
      <c r="E91" s="23"/>
      <c r="F91" s="23"/>
      <c r="G91" s="23"/>
      <c r="H91" s="24"/>
      <c r="I91" s="23"/>
      <c r="J91" s="23"/>
    </row>
    <row r="92" spans="1:10" x14ac:dyDescent="0.25">
      <c r="A92" s="33" t="s">
        <v>126</v>
      </c>
      <c r="B92" s="21" t="s">
        <v>127</v>
      </c>
      <c r="C92" s="34" t="s">
        <v>32</v>
      </c>
      <c r="D92" s="34">
        <v>166.84</v>
      </c>
      <c r="E92" s="23"/>
      <c r="F92" s="23"/>
      <c r="G92" s="23"/>
      <c r="H92" s="24"/>
      <c r="I92" s="23"/>
      <c r="J92" s="23"/>
    </row>
    <row r="93" spans="1:10" x14ac:dyDescent="0.25">
      <c r="A93" s="33"/>
      <c r="B93" s="21"/>
      <c r="C93" s="34"/>
      <c r="D93" s="34"/>
      <c r="E93" s="23"/>
      <c r="F93" s="23"/>
      <c r="G93" s="23"/>
      <c r="H93" s="24"/>
      <c r="I93" s="23"/>
      <c r="J93" s="27"/>
    </row>
    <row r="94" spans="1:10" x14ac:dyDescent="0.25">
      <c r="A94" s="31" t="s">
        <v>128</v>
      </c>
      <c r="B94" s="19" t="s">
        <v>129</v>
      </c>
      <c r="C94" s="34"/>
      <c r="D94" s="34"/>
      <c r="E94" s="23"/>
      <c r="F94" s="23"/>
      <c r="G94" s="23"/>
      <c r="H94" s="24"/>
      <c r="I94" s="23"/>
      <c r="J94" s="23"/>
    </row>
    <row r="95" spans="1:10" ht="23.25" x14ac:dyDescent="0.25">
      <c r="A95" s="33"/>
      <c r="B95" s="30" t="s">
        <v>130</v>
      </c>
      <c r="C95" s="34" t="s">
        <v>32</v>
      </c>
      <c r="D95" s="34">
        <v>91.8</v>
      </c>
      <c r="E95" s="23"/>
      <c r="F95" s="23"/>
      <c r="G95" s="23"/>
      <c r="H95" s="24"/>
      <c r="I95" s="23"/>
      <c r="J95" s="23"/>
    </row>
    <row r="96" spans="1:10" x14ac:dyDescent="0.25">
      <c r="A96" s="33"/>
      <c r="B96" s="21"/>
      <c r="C96" s="34"/>
      <c r="D96" s="34"/>
      <c r="E96" s="23"/>
      <c r="F96" s="23"/>
      <c r="G96" s="23"/>
      <c r="H96" s="24"/>
      <c r="I96" s="23"/>
      <c r="J96" s="27"/>
    </row>
    <row r="97" spans="1:1024" x14ac:dyDescent="0.25">
      <c r="A97" s="31" t="s">
        <v>131</v>
      </c>
      <c r="B97" s="19" t="s">
        <v>132</v>
      </c>
      <c r="C97" s="34"/>
      <c r="D97" s="34"/>
      <c r="E97" s="23"/>
      <c r="F97" s="23"/>
      <c r="G97" s="23"/>
      <c r="H97" s="24"/>
      <c r="I97" s="23"/>
      <c r="J97" s="23"/>
    </row>
    <row r="98" spans="1:1024" x14ac:dyDescent="0.25">
      <c r="A98" s="33" t="s">
        <v>133</v>
      </c>
      <c r="B98" s="21" t="s">
        <v>134</v>
      </c>
      <c r="C98" s="34" t="s">
        <v>32</v>
      </c>
      <c r="D98" s="34">
        <v>60.12</v>
      </c>
      <c r="E98" s="23"/>
      <c r="F98" s="23"/>
      <c r="G98" s="23"/>
      <c r="H98" s="24"/>
      <c r="I98" s="23"/>
      <c r="J98" s="23"/>
    </row>
    <row r="99" spans="1:1024" ht="23.25" x14ac:dyDescent="0.25">
      <c r="A99" s="33" t="s">
        <v>135</v>
      </c>
      <c r="B99" s="30" t="s">
        <v>136</v>
      </c>
      <c r="C99" s="34" t="s">
        <v>32</v>
      </c>
      <c r="D99" s="34">
        <v>60.12</v>
      </c>
      <c r="E99" s="23"/>
      <c r="F99" s="23"/>
      <c r="G99" s="23"/>
      <c r="H99" s="24"/>
      <c r="I99" s="23"/>
      <c r="J99" s="23"/>
    </row>
    <row r="100" spans="1:1024" x14ac:dyDescent="0.25">
      <c r="A100" s="33"/>
      <c r="B100" s="21"/>
      <c r="C100" s="34"/>
      <c r="D100" s="34"/>
      <c r="E100" s="23"/>
      <c r="F100" s="23"/>
      <c r="G100" s="23"/>
      <c r="H100" s="24"/>
      <c r="I100" s="23"/>
      <c r="J100" s="27"/>
    </row>
    <row r="101" spans="1:1024" x14ac:dyDescent="0.25">
      <c r="A101" s="31" t="s">
        <v>137</v>
      </c>
      <c r="B101" s="19" t="s">
        <v>138</v>
      </c>
      <c r="C101" s="34"/>
      <c r="D101" s="34"/>
      <c r="E101" s="23"/>
      <c r="F101" s="23"/>
      <c r="G101" s="23"/>
      <c r="H101" s="24"/>
      <c r="I101" s="23"/>
      <c r="J101" s="21"/>
    </row>
    <row r="102" spans="1:1024" ht="23.25" x14ac:dyDescent="0.25">
      <c r="A102" s="31"/>
      <c r="B102" s="30" t="s">
        <v>139</v>
      </c>
      <c r="C102" s="34" t="s">
        <v>32</v>
      </c>
      <c r="D102" s="34">
        <v>31.92</v>
      </c>
      <c r="E102" s="23"/>
      <c r="F102" s="23"/>
      <c r="G102" s="23"/>
      <c r="H102" s="24"/>
      <c r="I102" s="23"/>
      <c r="J102" s="21"/>
    </row>
    <row r="103" spans="1:1024" x14ac:dyDescent="0.25">
      <c r="A103" s="33"/>
      <c r="B103" s="30" t="s">
        <v>140</v>
      </c>
      <c r="C103" s="34" t="s">
        <v>32</v>
      </c>
      <c r="D103" s="34">
        <v>29.08</v>
      </c>
      <c r="E103" s="23"/>
      <c r="F103" s="23"/>
      <c r="G103" s="23"/>
      <c r="H103" s="24"/>
      <c r="I103" s="23"/>
      <c r="J103" s="21"/>
    </row>
    <row r="104" spans="1:1024" x14ac:dyDescent="0.25">
      <c r="A104" s="33"/>
      <c r="B104" s="21"/>
      <c r="C104" s="20"/>
      <c r="D104" s="20"/>
      <c r="E104" s="23"/>
      <c r="F104" s="23"/>
      <c r="G104" s="23"/>
      <c r="H104" s="24"/>
      <c r="I104" s="23"/>
      <c r="J104" s="27"/>
    </row>
    <row r="105" spans="1:1024" x14ac:dyDescent="0.25">
      <c r="A105" s="33"/>
      <c r="B105" s="19" t="s">
        <v>141</v>
      </c>
      <c r="C105" s="34"/>
      <c r="D105" s="34"/>
      <c r="E105" s="23"/>
      <c r="F105" s="23"/>
      <c r="G105" s="23"/>
      <c r="H105" s="24"/>
      <c r="I105" s="23"/>
      <c r="J105" s="27"/>
    </row>
    <row r="106" spans="1:1024" x14ac:dyDescent="0.25">
      <c r="A106" s="31"/>
      <c r="B106" s="19"/>
      <c r="C106" s="34"/>
      <c r="D106" s="34"/>
      <c r="E106" s="23"/>
      <c r="F106" s="23"/>
      <c r="G106" s="23"/>
      <c r="H106" s="24"/>
      <c r="I106" s="23"/>
      <c r="J106" s="21"/>
    </row>
    <row r="107" spans="1:1024" s="12" customFormat="1" x14ac:dyDescent="0.25">
      <c r="A107" s="31">
        <v>7</v>
      </c>
      <c r="B107" s="19" t="s">
        <v>142</v>
      </c>
      <c r="C107" s="37"/>
      <c r="D107" s="37"/>
      <c r="E107" s="27"/>
      <c r="F107" s="27"/>
      <c r="G107" s="27"/>
      <c r="H107" s="38"/>
      <c r="I107" s="27"/>
      <c r="J107" s="27"/>
      <c r="AMI107"/>
      <c r="AMJ107"/>
    </row>
    <row r="108" spans="1:1024" x14ac:dyDescent="0.25">
      <c r="A108" s="33" t="s">
        <v>143</v>
      </c>
      <c r="B108" s="19" t="s">
        <v>144</v>
      </c>
      <c r="C108" s="34"/>
      <c r="D108" s="34"/>
      <c r="E108" s="23"/>
      <c r="F108" s="23"/>
      <c r="G108" s="23"/>
      <c r="H108" s="24"/>
      <c r="I108" s="23"/>
      <c r="J108" s="23"/>
    </row>
    <row r="109" spans="1:1024" x14ac:dyDescent="0.25">
      <c r="A109" s="33" t="s">
        <v>145</v>
      </c>
      <c r="B109" s="21" t="s">
        <v>146</v>
      </c>
      <c r="C109" s="34" t="s">
        <v>32</v>
      </c>
      <c r="D109" s="34">
        <v>60.12</v>
      </c>
      <c r="E109" s="23"/>
      <c r="F109" s="23"/>
      <c r="G109" s="23"/>
      <c r="H109" s="24"/>
      <c r="I109" s="23"/>
      <c r="J109" s="23"/>
    </row>
    <row r="110" spans="1:1024" x14ac:dyDescent="0.25">
      <c r="A110" s="33"/>
      <c r="B110" s="21"/>
      <c r="C110" s="34"/>
      <c r="D110" s="34"/>
      <c r="E110" s="23"/>
      <c r="F110" s="23"/>
      <c r="G110" s="23"/>
      <c r="H110" s="24"/>
      <c r="I110" s="23"/>
      <c r="J110" s="23"/>
    </row>
    <row r="111" spans="1:1024" x14ac:dyDescent="0.25">
      <c r="A111" s="33"/>
      <c r="B111" s="21"/>
      <c r="C111" s="34"/>
      <c r="D111" s="34"/>
      <c r="E111" s="23"/>
      <c r="F111" s="23"/>
      <c r="G111" s="23"/>
      <c r="H111" s="24"/>
      <c r="I111" s="23"/>
      <c r="J111" s="27"/>
    </row>
    <row r="112" spans="1:1024" x14ac:dyDescent="0.25">
      <c r="A112" s="33" t="s">
        <v>147</v>
      </c>
      <c r="B112" s="19" t="s">
        <v>148</v>
      </c>
      <c r="C112" s="34"/>
      <c r="D112" s="34"/>
      <c r="E112" s="23"/>
      <c r="F112" s="23"/>
      <c r="G112" s="23"/>
      <c r="H112" s="24"/>
      <c r="I112" s="23"/>
      <c r="J112" s="23"/>
    </row>
    <row r="113" spans="1:10" x14ac:dyDescent="0.25">
      <c r="A113" s="33" t="s">
        <v>149</v>
      </c>
      <c r="B113" s="21" t="s">
        <v>150</v>
      </c>
      <c r="C113" s="34" t="s">
        <v>32</v>
      </c>
      <c r="D113" s="34">
        <v>60.12</v>
      </c>
      <c r="E113" s="23"/>
      <c r="F113" s="23"/>
      <c r="G113" s="23"/>
      <c r="H113" s="24"/>
      <c r="I113" s="23"/>
      <c r="J113" s="23"/>
    </row>
    <row r="114" spans="1:10" x14ac:dyDescent="0.25">
      <c r="A114" s="33"/>
      <c r="B114" s="21"/>
      <c r="C114" s="34"/>
      <c r="D114" s="34"/>
      <c r="E114" s="23"/>
      <c r="F114" s="23"/>
      <c r="G114" s="23"/>
      <c r="H114" s="24"/>
      <c r="I114" s="23"/>
      <c r="J114" s="27"/>
    </row>
    <row r="115" spans="1:10" x14ac:dyDescent="0.25">
      <c r="A115" s="33" t="s">
        <v>151</v>
      </c>
      <c r="B115" s="19" t="s">
        <v>152</v>
      </c>
      <c r="C115" s="20"/>
      <c r="D115" s="20"/>
      <c r="E115" s="23"/>
      <c r="F115" s="23"/>
      <c r="G115" s="23"/>
      <c r="H115" s="24"/>
      <c r="I115" s="23"/>
      <c r="J115" s="23"/>
    </row>
    <row r="116" spans="1:10" ht="23.25" x14ac:dyDescent="0.25">
      <c r="A116" s="33" t="s">
        <v>149</v>
      </c>
      <c r="B116" s="30" t="s">
        <v>153</v>
      </c>
      <c r="C116" s="20" t="s">
        <v>154</v>
      </c>
      <c r="D116" s="20">
        <v>47.6</v>
      </c>
      <c r="E116" s="23"/>
      <c r="F116" s="23"/>
      <c r="G116" s="23"/>
      <c r="H116" s="24"/>
      <c r="I116" s="23"/>
      <c r="J116" s="23"/>
    </row>
    <row r="117" spans="1:10" x14ac:dyDescent="0.25">
      <c r="A117" s="31"/>
      <c r="B117" s="19"/>
      <c r="C117" s="34"/>
      <c r="D117" s="34"/>
      <c r="E117" s="23"/>
      <c r="F117" s="23"/>
      <c r="G117" s="23"/>
      <c r="H117" s="24"/>
      <c r="I117" s="23"/>
      <c r="J117" s="27"/>
    </row>
    <row r="118" spans="1:10" x14ac:dyDescent="0.25">
      <c r="A118" s="33"/>
      <c r="B118" s="19" t="s">
        <v>155</v>
      </c>
      <c r="C118" s="34"/>
      <c r="D118" s="34"/>
      <c r="E118" s="23"/>
      <c r="F118" s="23"/>
      <c r="G118" s="23"/>
      <c r="H118" s="24"/>
      <c r="I118" s="23"/>
      <c r="J118" s="27"/>
    </row>
    <row r="119" spans="1:10" x14ac:dyDescent="0.25">
      <c r="A119" s="33"/>
      <c r="B119" s="21"/>
      <c r="C119" s="34"/>
      <c r="D119" s="34"/>
      <c r="E119" s="23"/>
      <c r="F119" s="23"/>
      <c r="G119" s="23"/>
      <c r="H119" s="24"/>
      <c r="I119" s="23"/>
      <c r="J119" s="23"/>
    </row>
    <row r="120" spans="1:10" x14ac:dyDescent="0.25">
      <c r="A120" s="31">
        <v>8</v>
      </c>
      <c r="B120" s="19" t="s">
        <v>156</v>
      </c>
      <c r="C120" s="34"/>
      <c r="D120" s="34"/>
      <c r="E120" s="23"/>
      <c r="F120" s="23"/>
      <c r="G120" s="23"/>
      <c r="H120" s="24"/>
      <c r="I120" s="23"/>
      <c r="J120" s="23"/>
    </row>
    <row r="121" spans="1:10" x14ac:dyDescent="0.25">
      <c r="A121" s="31" t="s">
        <v>157</v>
      </c>
      <c r="B121" s="19" t="s">
        <v>158</v>
      </c>
      <c r="C121" s="34"/>
      <c r="D121" s="34"/>
      <c r="E121" s="23"/>
      <c r="F121" s="23"/>
      <c r="G121" s="23"/>
      <c r="H121" s="24"/>
      <c r="I121" s="23"/>
      <c r="J121" s="23"/>
    </row>
    <row r="122" spans="1:10" ht="23.25" x14ac:dyDescent="0.25">
      <c r="A122" s="33" t="s">
        <v>159</v>
      </c>
      <c r="B122" s="30" t="s">
        <v>160</v>
      </c>
      <c r="C122" s="34" t="s">
        <v>78</v>
      </c>
      <c r="D122" s="35">
        <v>1</v>
      </c>
      <c r="E122" s="23"/>
      <c r="F122" s="23"/>
      <c r="G122" s="23"/>
      <c r="H122" s="24"/>
      <c r="I122" s="23"/>
      <c r="J122" s="23"/>
    </row>
    <row r="123" spans="1:10" x14ac:dyDescent="0.25">
      <c r="A123" s="33" t="s">
        <v>161</v>
      </c>
      <c r="B123" s="21" t="s">
        <v>162</v>
      </c>
      <c r="C123" s="20" t="s">
        <v>78</v>
      </c>
      <c r="D123" s="25">
        <v>1</v>
      </c>
      <c r="E123" s="23"/>
      <c r="F123" s="23"/>
      <c r="G123" s="23"/>
      <c r="H123" s="24"/>
      <c r="I123" s="23"/>
      <c r="J123" s="23"/>
    </row>
    <row r="124" spans="1:10" x14ac:dyDescent="0.25">
      <c r="A124" s="33" t="s">
        <v>163</v>
      </c>
      <c r="B124" s="21" t="s">
        <v>164</v>
      </c>
      <c r="C124" s="34" t="s">
        <v>154</v>
      </c>
      <c r="D124" s="35">
        <v>120</v>
      </c>
      <c r="E124" s="23"/>
      <c r="F124" s="23"/>
      <c r="G124" s="23"/>
      <c r="H124" s="24"/>
      <c r="I124" s="23"/>
      <c r="J124" s="21"/>
    </row>
    <row r="125" spans="1:10" x14ac:dyDescent="0.25">
      <c r="A125" s="33" t="s">
        <v>165</v>
      </c>
      <c r="B125" s="21" t="s">
        <v>166</v>
      </c>
      <c r="C125" s="34" t="s">
        <v>154</v>
      </c>
      <c r="D125" s="35">
        <v>340</v>
      </c>
      <c r="E125" s="23"/>
      <c r="F125" s="23"/>
      <c r="G125" s="23"/>
      <c r="H125" s="24"/>
      <c r="I125" s="23"/>
      <c r="J125" s="21"/>
    </row>
    <row r="126" spans="1:10" x14ac:dyDescent="0.25">
      <c r="A126" s="33" t="s">
        <v>167</v>
      </c>
      <c r="B126" s="21" t="s">
        <v>168</v>
      </c>
      <c r="C126" s="34" t="s">
        <v>154</v>
      </c>
      <c r="D126" s="35">
        <v>60</v>
      </c>
      <c r="E126" s="23"/>
      <c r="F126" s="23"/>
      <c r="G126" s="23"/>
      <c r="H126" s="24"/>
      <c r="I126" s="23"/>
      <c r="J126" s="21"/>
    </row>
    <row r="127" spans="1:10" x14ac:dyDescent="0.25">
      <c r="A127" s="33" t="s">
        <v>169</v>
      </c>
      <c r="B127" s="21" t="s">
        <v>170</v>
      </c>
      <c r="C127" s="34" t="s">
        <v>154</v>
      </c>
      <c r="D127" s="35">
        <v>27</v>
      </c>
      <c r="E127" s="23"/>
      <c r="F127" s="23"/>
      <c r="G127" s="23"/>
      <c r="H127" s="24"/>
      <c r="I127" s="23"/>
      <c r="J127" s="23"/>
    </row>
    <row r="128" spans="1:10" ht="23.25" x14ac:dyDescent="0.25">
      <c r="A128" s="33" t="s">
        <v>171</v>
      </c>
      <c r="B128" s="30" t="s">
        <v>172</v>
      </c>
      <c r="C128" s="34" t="s">
        <v>78</v>
      </c>
      <c r="D128" s="35">
        <v>9</v>
      </c>
      <c r="E128" s="23"/>
      <c r="F128" s="23"/>
      <c r="G128" s="23"/>
      <c r="H128" s="24"/>
      <c r="I128" s="23"/>
      <c r="J128" s="23"/>
    </row>
    <row r="129" spans="1:10" x14ac:dyDescent="0.25">
      <c r="A129" s="33" t="s">
        <v>173</v>
      </c>
      <c r="B129" s="21" t="s">
        <v>174</v>
      </c>
      <c r="C129" s="34" t="s">
        <v>78</v>
      </c>
      <c r="D129" s="35">
        <v>2</v>
      </c>
      <c r="E129" s="23"/>
      <c r="F129" s="23"/>
      <c r="G129" s="23"/>
      <c r="H129" s="24"/>
      <c r="I129" s="23"/>
      <c r="J129" s="21"/>
    </row>
    <row r="130" spans="1:10" x14ac:dyDescent="0.25">
      <c r="A130" s="33" t="s">
        <v>175</v>
      </c>
      <c r="B130" s="21" t="s">
        <v>176</v>
      </c>
      <c r="C130" s="34" t="s">
        <v>78</v>
      </c>
      <c r="D130" s="25">
        <v>17</v>
      </c>
      <c r="E130" s="23"/>
      <c r="F130" s="23"/>
      <c r="G130" s="23"/>
      <c r="H130" s="24"/>
      <c r="I130" s="23"/>
      <c r="J130" s="23"/>
    </row>
    <row r="131" spans="1:10" x14ac:dyDescent="0.25">
      <c r="A131" s="33" t="s">
        <v>177</v>
      </c>
      <c r="B131" s="21" t="s">
        <v>178</v>
      </c>
      <c r="C131" s="34" t="s">
        <v>78</v>
      </c>
      <c r="D131" s="35">
        <v>2</v>
      </c>
      <c r="E131" s="23"/>
      <c r="F131" s="23"/>
      <c r="G131" s="23"/>
      <c r="H131" s="24"/>
      <c r="I131" s="23"/>
      <c r="J131" s="21"/>
    </row>
    <row r="132" spans="1:10" x14ac:dyDescent="0.25">
      <c r="A132" s="33" t="s">
        <v>179</v>
      </c>
      <c r="B132" s="21" t="s">
        <v>180</v>
      </c>
      <c r="C132" s="34" t="s">
        <v>78</v>
      </c>
      <c r="D132" s="35">
        <v>7</v>
      </c>
      <c r="E132" s="23"/>
      <c r="F132" s="23"/>
      <c r="G132" s="23"/>
      <c r="H132" s="24"/>
      <c r="I132" s="23"/>
      <c r="J132" s="21"/>
    </row>
    <row r="133" spans="1:10" x14ac:dyDescent="0.25">
      <c r="A133" s="33" t="s">
        <v>181</v>
      </c>
      <c r="B133" s="21" t="s">
        <v>182</v>
      </c>
      <c r="C133" s="34" t="s">
        <v>78</v>
      </c>
      <c r="D133" s="35">
        <v>4</v>
      </c>
      <c r="E133" s="23"/>
      <c r="F133" s="23"/>
      <c r="G133" s="23"/>
      <c r="H133" s="24"/>
      <c r="I133" s="23"/>
      <c r="J133" s="21"/>
    </row>
    <row r="134" spans="1:10" x14ac:dyDescent="0.25">
      <c r="A134" s="33" t="s">
        <v>183</v>
      </c>
      <c r="B134" s="21" t="s">
        <v>184</v>
      </c>
      <c r="C134" s="34" t="s">
        <v>78</v>
      </c>
      <c r="D134" s="35">
        <v>2</v>
      </c>
      <c r="E134" s="23"/>
      <c r="F134" s="23"/>
      <c r="G134" s="23"/>
      <c r="H134" s="24"/>
      <c r="I134" s="23"/>
      <c r="J134" s="23"/>
    </row>
    <row r="135" spans="1:10" x14ac:dyDescent="0.25">
      <c r="A135" s="33" t="s">
        <v>185</v>
      </c>
      <c r="B135" s="21" t="s">
        <v>186</v>
      </c>
      <c r="C135" s="34" t="s">
        <v>78</v>
      </c>
      <c r="D135" s="35">
        <v>3</v>
      </c>
      <c r="E135" s="23"/>
      <c r="F135" s="23"/>
      <c r="G135" s="23"/>
      <c r="H135" s="24"/>
      <c r="I135" s="23"/>
      <c r="J135" s="23"/>
    </row>
    <row r="136" spans="1:10" x14ac:dyDescent="0.25">
      <c r="A136" s="33" t="s">
        <v>187</v>
      </c>
      <c r="B136" s="21" t="s">
        <v>188</v>
      </c>
      <c r="C136" s="34" t="s">
        <v>78</v>
      </c>
      <c r="D136" s="35">
        <v>33</v>
      </c>
      <c r="E136" s="23"/>
      <c r="F136" s="23"/>
      <c r="G136" s="23"/>
      <c r="H136" s="24"/>
      <c r="I136" s="23"/>
      <c r="J136" s="23"/>
    </row>
    <row r="137" spans="1:10" x14ac:dyDescent="0.25">
      <c r="A137" s="33" t="s">
        <v>189</v>
      </c>
      <c r="B137" s="21" t="s">
        <v>190</v>
      </c>
      <c r="C137" s="34" t="s">
        <v>78</v>
      </c>
      <c r="D137" s="35">
        <v>9</v>
      </c>
      <c r="E137" s="23"/>
      <c r="F137" s="23"/>
      <c r="G137" s="23"/>
      <c r="H137" s="24"/>
      <c r="I137" s="23"/>
      <c r="J137" s="23"/>
    </row>
    <row r="138" spans="1:10" ht="23.25" x14ac:dyDescent="0.25">
      <c r="A138" s="33" t="s">
        <v>191</v>
      </c>
      <c r="B138" s="30" t="s">
        <v>192</v>
      </c>
      <c r="C138" s="34" t="s">
        <v>78</v>
      </c>
      <c r="D138" s="35">
        <v>1</v>
      </c>
      <c r="E138" s="23"/>
      <c r="F138" s="23"/>
      <c r="G138" s="23"/>
      <c r="H138" s="24"/>
      <c r="I138" s="23"/>
      <c r="J138" s="23"/>
    </row>
    <row r="139" spans="1:10" x14ac:dyDescent="0.25">
      <c r="A139" s="33" t="s">
        <v>193</v>
      </c>
      <c r="B139" s="21" t="s">
        <v>194</v>
      </c>
      <c r="C139" s="34" t="s">
        <v>78</v>
      </c>
      <c r="D139" s="35">
        <v>6</v>
      </c>
      <c r="E139" s="23"/>
      <c r="F139" s="23"/>
      <c r="G139" s="23"/>
      <c r="H139" s="24"/>
      <c r="I139" s="23"/>
      <c r="J139" s="23"/>
    </row>
    <row r="140" spans="1:10" x14ac:dyDescent="0.25">
      <c r="A140" s="33" t="s">
        <v>195</v>
      </c>
      <c r="B140" s="21" t="s">
        <v>196</v>
      </c>
      <c r="C140" s="34" t="s">
        <v>78</v>
      </c>
      <c r="D140" s="35">
        <v>1</v>
      </c>
      <c r="E140" s="23"/>
      <c r="F140" s="23"/>
      <c r="G140" s="23"/>
      <c r="H140" s="24"/>
      <c r="I140" s="23"/>
      <c r="J140" s="21"/>
    </row>
    <row r="141" spans="1:10" x14ac:dyDescent="0.25">
      <c r="A141" s="33" t="s">
        <v>197</v>
      </c>
      <c r="B141" s="21" t="s">
        <v>198</v>
      </c>
      <c r="C141" s="34" t="s">
        <v>78</v>
      </c>
      <c r="D141" s="35">
        <v>2</v>
      </c>
      <c r="E141" s="23"/>
      <c r="F141" s="23"/>
      <c r="G141" s="23"/>
      <c r="H141" s="24"/>
      <c r="I141" s="23"/>
      <c r="J141" s="23"/>
    </row>
    <row r="142" spans="1:10" ht="23.25" x14ac:dyDescent="0.25">
      <c r="A142" s="33" t="s">
        <v>199</v>
      </c>
      <c r="B142" s="30" t="s">
        <v>200</v>
      </c>
      <c r="C142" s="34" t="s">
        <v>78</v>
      </c>
      <c r="D142" s="35">
        <v>1</v>
      </c>
      <c r="E142" s="23"/>
      <c r="F142" s="23"/>
      <c r="G142" s="23"/>
      <c r="H142" s="24"/>
      <c r="I142" s="23"/>
      <c r="J142" s="21"/>
    </row>
    <row r="143" spans="1:10" x14ac:dyDescent="0.25">
      <c r="A143" s="33" t="s">
        <v>201</v>
      </c>
      <c r="B143" s="21" t="s">
        <v>202</v>
      </c>
      <c r="C143" s="34" t="s">
        <v>78</v>
      </c>
      <c r="D143" s="35">
        <v>1</v>
      </c>
      <c r="E143" s="23"/>
      <c r="F143" s="23"/>
      <c r="G143" s="23"/>
      <c r="H143" s="24"/>
      <c r="I143" s="23"/>
      <c r="J143" s="23"/>
    </row>
    <row r="144" spans="1:10" x14ac:dyDescent="0.25">
      <c r="A144" s="33" t="s">
        <v>203</v>
      </c>
      <c r="B144" s="21" t="s">
        <v>204</v>
      </c>
      <c r="C144" s="34" t="s">
        <v>78</v>
      </c>
      <c r="D144" s="35">
        <v>1</v>
      </c>
      <c r="E144" s="23"/>
      <c r="F144" s="23"/>
      <c r="G144" s="23"/>
      <c r="H144" s="24"/>
      <c r="I144" s="23"/>
      <c r="J144" s="23"/>
    </row>
    <row r="145" spans="1:10" x14ac:dyDescent="0.25">
      <c r="A145" s="33"/>
      <c r="B145" s="21"/>
      <c r="C145" s="34"/>
      <c r="D145" s="34"/>
      <c r="E145" s="23"/>
      <c r="F145" s="23"/>
      <c r="G145" s="23"/>
      <c r="H145" s="24"/>
      <c r="I145" s="23"/>
      <c r="J145" s="27"/>
    </row>
    <row r="146" spans="1:10" x14ac:dyDescent="0.25">
      <c r="A146" s="31" t="s">
        <v>205</v>
      </c>
      <c r="B146" s="19" t="s">
        <v>206</v>
      </c>
      <c r="C146" s="39"/>
      <c r="D146" s="34"/>
      <c r="E146" s="23"/>
      <c r="F146" s="23"/>
      <c r="G146" s="23"/>
      <c r="H146" s="24"/>
      <c r="I146" s="23"/>
      <c r="J146" s="21"/>
    </row>
    <row r="147" spans="1:10" x14ac:dyDescent="0.25">
      <c r="A147" s="31" t="s">
        <v>207</v>
      </c>
      <c r="B147" s="19" t="s">
        <v>208</v>
      </c>
      <c r="C147" s="39"/>
      <c r="D147" s="34"/>
      <c r="E147" s="23"/>
      <c r="F147" s="23"/>
      <c r="G147" s="23"/>
      <c r="H147" s="24"/>
      <c r="I147" s="23"/>
      <c r="J147" s="23"/>
    </row>
    <row r="148" spans="1:10" ht="23.25" x14ac:dyDescent="0.25">
      <c r="A148" s="33" t="s">
        <v>209</v>
      </c>
      <c r="B148" s="30" t="s">
        <v>210</v>
      </c>
      <c r="C148" s="34" t="s">
        <v>78</v>
      </c>
      <c r="D148" s="35">
        <v>3</v>
      </c>
      <c r="E148" s="23"/>
      <c r="F148" s="23"/>
      <c r="G148" s="23"/>
      <c r="H148" s="24"/>
      <c r="I148" s="23"/>
      <c r="J148" s="21"/>
    </row>
    <row r="149" spans="1:10" x14ac:dyDescent="0.25">
      <c r="A149" s="33" t="s">
        <v>211</v>
      </c>
      <c r="B149" s="30" t="s">
        <v>212</v>
      </c>
      <c r="C149" s="34" t="s">
        <v>78</v>
      </c>
      <c r="D149" s="35">
        <v>1</v>
      </c>
      <c r="E149" s="23"/>
      <c r="F149" s="23"/>
      <c r="G149" s="23"/>
      <c r="H149" s="24"/>
      <c r="I149" s="23"/>
      <c r="J149" s="21"/>
    </row>
    <row r="150" spans="1:10" x14ac:dyDescent="0.25">
      <c r="A150" s="33" t="s">
        <v>213</v>
      </c>
      <c r="B150" s="30" t="s">
        <v>214</v>
      </c>
      <c r="C150" s="34" t="s">
        <v>78</v>
      </c>
      <c r="D150" s="35">
        <v>2</v>
      </c>
      <c r="E150" s="23"/>
      <c r="F150" s="23"/>
      <c r="G150" s="23"/>
      <c r="H150" s="24"/>
      <c r="I150" s="23"/>
      <c r="J150" s="21"/>
    </row>
    <row r="151" spans="1:10" x14ac:dyDescent="0.25">
      <c r="A151" s="33" t="s">
        <v>215</v>
      </c>
      <c r="B151" s="30" t="s">
        <v>216</v>
      </c>
      <c r="C151" s="34" t="s">
        <v>78</v>
      </c>
      <c r="D151" s="35">
        <v>8</v>
      </c>
      <c r="E151" s="23"/>
      <c r="F151" s="23"/>
      <c r="G151" s="23"/>
      <c r="H151" s="24"/>
      <c r="I151" s="23"/>
      <c r="J151" s="21"/>
    </row>
    <row r="152" spans="1:10" ht="23.25" x14ac:dyDescent="0.25">
      <c r="A152" s="33" t="s">
        <v>217</v>
      </c>
      <c r="B152" s="30" t="s">
        <v>218</v>
      </c>
      <c r="C152" s="34" t="s">
        <v>78</v>
      </c>
      <c r="D152" s="35">
        <v>6</v>
      </c>
      <c r="E152" s="23"/>
      <c r="F152" s="23"/>
      <c r="G152" s="23"/>
      <c r="H152" s="24"/>
      <c r="I152" s="23"/>
      <c r="J152" s="21"/>
    </row>
    <row r="153" spans="1:10" x14ac:dyDescent="0.25">
      <c r="A153" s="33" t="s">
        <v>219</v>
      </c>
      <c r="B153" s="30" t="s">
        <v>220</v>
      </c>
      <c r="C153" s="34" t="s">
        <v>78</v>
      </c>
      <c r="D153" s="35">
        <v>6</v>
      </c>
      <c r="E153" s="23"/>
      <c r="F153" s="23"/>
      <c r="G153" s="23"/>
      <c r="H153" s="24"/>
      <c r="I153" s="23"/>
      <c r="J153" s="21"/>
    </row>
    <row r="154" spans="1:10" ht="23.25" x14ac:dyDescent="0.25">
      <c r="A154" s="33" t="s">
        <v>221</v>
      </c>
      <c r="B154" s="30" t="s">
        <v>222</v>
      </c>
      <c r="C154" s="34" t="s">
        <v>78</v>
      </c>
      <c r="D154" s="35">
        <v>1</v>
      </c>
      <c r="E154" s="23"/>
      <c r="F154" s="23"/>
      <c r="G154" s="23"/>
      <c r="H154" s="24"/>
      <c r="I154" s="23"/>
      <c r="J154" s="21"/>
    </row>
    <row r="155" spans="1:10" ht="23.25" x14ac:dyDescent="0.25">
      <c r="A155" s="33" t="s">
        <v>223</v>
      </c>
      <c r="B155" s="30" t="s">
        <v>224</v>
      </c>
      <c r="C155" s="34" t="s">
        <v>78</v>
      </c>
      <c r="D155" s="35">
        <v>4</v>
      </c>
      <c r="E155" s="23"/>
      <c r="F155" s="23"/>
      <c r="G155" s="23"/>
      <c r="H155" s="24"/>
      <c r="I155" s="23"/>
      <c r="J155" s="21"/>
    </row>
    <row r="156" spans="1:10" ht="23.25" x14ac:dyDescent="0.25">
      <c r="A156" s="33" t="s">
        <v>225</v>
      </c>
      <c r="B156" s="30" t="s">
        <v>226</v>
      </c>
      <c r="C156" s="34" t="s">
        <v>78</v>
      </c>
      <c r="D156" s="35">
        <v>1</v>
      </c>
      <c r="E156" s="23"/>
      <c r="F156" s="23"/>
      <c r="G156" s="23"/>
      <c r="H156" s="24"/>
      <c r="I156" s="23"/>
      <c r="J156" s="21"/>
    </row>
    <row r="157" spans="1:10" ht="23.25" x14ac:dyDescent="0.25">
      <c r="A157" s="33" t="s">
        <v>227</v>
      </c>
      <c r="B157" s="30" t="s">
        <v>228</v>
      </c>
      <c r="C157" s="34" t="s">
        <v>78</v>
      </c>
      <c r="D157" s="35">
        <v>1</v>
      </c>
      <c r="E157" s="23"/>
      <c r="F157" s="23"/>
      <c r="G157" s="23"/>
      <c r="H157" s="24"/>
      <c r="I157" s="23"/>
      <c r="J157" s="21"/>
    </row>
    <row r="158" spans="1:10" x14ac:dyDescent="0.25">
      <c r="A158" s="33" t="s">
        <v>229</v>
      </c>
      <c r="B158" s="30" t="s">
        <v>230</v>
      </c>
      <c r="C158" s="34" t="s">
        <v>78</v>
      </c>
      <c r="D158" s="35">
        <v>2</v>
      </c>
      <c r="E158" s="23"/>
      <c r="F158" s="23"/>
      <c r="G158" s="23"/>
      <c r="H158" s="24"/>
      <c r="I158" s="23"/>
      <c r="J158" s="21"/>
    </row>
    <row r="159" spans="1:10" x14ac:dyDescent="0.25">
      <c r="A159" s="33" t="s">
        <v>231</v>
      </c>
      <c r="B159" s="30" t="s">
        <v>232</v>
      </c>
      <c r="C159" s="34" t="s">
        <v>78</v>
      </c>
      <c r="D159" s="35">
        <v>1</v>
      </c>
      <c r="E159" s="23"/>
      <c r="F159" s="23"/>
      <c r="G159" s="23"/>
      <c r="H159" s="24"/>
      <c r="I159" s="23"/>
      <c r="J159" s="21"/>
    </row>
    <row r="160" spans="1:10" ht="23.25" x14ac:dyDescent="0.25">
      <c r="A160" s="33" t="s">
        <v>233</v>
      </c>
      <c r="B160" s="30" t="s">
        <v>234</v>
      </c>
      <c r="C160" s="34" t="s">
        <v>78</v>
      </c>
      <c r="D160" s="35">
        <v>1</v>
      </c>
      <c r="E160" s="23"/>
      <c r="F160" s="23"/>
      <c r="G160" s="23"/>
      <c r="H160" s="24"/>
      <c r="I160" s="23"/>
      <c r="J160" s="21"/>
    </row>
    <row r="161" spans="1:10" x14ac:dyDescent="0.25">
      <c r="A161" s="33" t="s">
        <v>235</v>
      </c>
      <c r="B161" s="30" t="s">
        <v>236</v>
      </c>
      <c r="C161" s="34" t="s">
        <v>78</v>
      </c>
      <c r="D161" s="35">
        <v>1</v>
      </c>
      <c r="E161" s="23"/>
      <c r="F161" s="23"/>
      <c r="G161" s="23"/>
      <c r="H161" s="24"/>
      <c r="I161" s="23"/>
      <c r="J161" s="21"/>
    </row>
    <row r="162" spans="1:10" x14ac:dyDescent="0.25">
      <c r="A162" s="33" t="s">
        <v>237</v>
      </c>
      <c r="B162" s="30" t="s">
        <v>238</v>
      </c>
      <c r="C162" s="34" t="s">
        <v>78</v>
      </c>
      <c r="D162" s="35">
        <v>1</v>
      </c>
      <c r="E162" s="23"/>
      <c r="F162" s="23"/>
      <c r="G162" s="23"/>
      <c r="H162" s="24"/>
      <c r="I162" s="23"/>
      <c r="J162" s="23"/>
    </row>
    <row r="163" spans="1:10" x14ac:dyDescent="0.25">
      <c r="A163" s="33" t="s">
        <v>239</v>
      </c>
      <c r="B163" s="30" t="s">
        <v>240</v>
      </c>
      <c r="C163" s="34" t="s">
        <v>78</v>
      </c>
      <c r="D163" s="35">
        <v>2</v>
      </c>
      <c r="E163" s="23"/>
      <c r="F163" s="23"/>
      <c r="G163" s="23"/>
      <c r="H163" s="24"/>
      <c r="I163" s="23"/>
      <c r="J163" s="23"/>
    </row>
    <row r="164" spans="1:10" x14ac:dyDescent="0.25">
      <c r="A164" s="33" t="s">
        <v>241</v>
      </c>
      <c r="B164" s="30" t="s">
        <v>242</v>
      </c>
      <c r="C164" s="34" t="s">
        <v>78</v>
      </c>
      <c r="D164" s="25">
        <v>1</v>
      </c>
      <c r="E164" s="23"/>
      <c r="F164" s="23"/>
      <c r="G164" s="23"/>
      <c r="H164" s="24"/>
      <c r="I164" s="23"/>
      <c r="J164" s="23"/>
    </row>
    <row r="165" spans="1:10" x14ac:dyDescent="0.25">
      <c r="A165" s="33" t="s">
        <v>243</v>
      </c>
      <c r="B165" s="30" t="s">
        <v>244</v>
      </c>
      <c r="C165" s="34" t="s">
        <v>78</v>
      </c>
      <c r="D165" s="25">
        <v>1</v>
      </c>
      <c r="E165" s="23"/>
      <c r="F165" s="23"/>
      <c r="G165" s="23"/>
      <c r="H165" s="24"/>
      <c r="I165" s="23"/>
      <c r="J165" s="23"/>
    </row>
    <row r="166" spans="1:10" ht="23.25" x14ac:dyDescent="0.25">
      <c r="A166" s="33" t="s">
        <v>245</v>
      </c>
      <c r="B166" s="30" t="s">
        <v>246</v>
      </c>
      <c r="C166" s="20" t="s">
        <v>154</v>
      </c>
      <c r="D166" s="25">
        <v>2</v>
      </c>
      <c r="E166" s="23"/>
      <c r="F166" s="23"/>
      <c r="G166" s="23"/>
      <c r="H166" s="24"/>
      <c r="I166" s="23"/>
      <c r="J166" s="23"/>
    </row>
    <row r="167" spans="1:10" ht="23.25" x14ac:dyDescent="0.25">
      <c r="A167" s="33" t="s">
        <v>247</v>
      </c>
      <c r="B167" s="30" t="s">
        <v>248</v>
      </c>
      <c r="C167" s="20" t="s">
        <v>154</v>
      </c>
      <c r="D167" s="25">
        <v>30</v>
      </c>
      <c r="E167" s="23"/>
      <c r="F167" s="23"/>
      <c r="G167" s="23"/>
      <c r="H167" s="24"/>
      <c r="I167" s="23"/>
      <c r="J167" s="23"/>
    </row>
    <row r="168" spans="1:10" ht="23.25" x14ac:dyDescent="0.25">
      <c r="A168" s="33" t="s">
        <v>249</v>
      </c>
      <c r="B168" s="30" t="s">
        <v>250</v>
      </c>
      <c r="C168" s="20" t="s">
        <v>78</v>
      </c>
      <c r="D168" s="25">
        <v>9</v>
      </c>
      <c r="E168" s="23"/>
      <c r="F168" s="23"/>
      <c r="G168" s="23"/>
      <c r="H168" s="24"/>
      <c r="I168" s="23"/>
      <c r="J168" s="23"/>
    </row>
    <row r="169" spans="1:10" x14ac:dyDescent="0.25">
      <c r="A169" s="33" t="s">
        <v>251</v>
      </c>
      <c r="B169" s="30" t="s">
        <v>252</v>
      </c>
      <c r="C169" s="20" t="s">
        <v>78</v>
      </c>
      <c r="D169" s="25">
        <v>2</v>
      </c>
      <c r="E169" s="23"/>
      <c r="F169" s="23"/>
      <c r="G169" s="23"/>
      <c r="H169" s="24"/>
      <c r="I169" s="23"/>
      <c r="J169" s="23"/>
    </row>
    <row r="170" spans="1:10" x14ac:dyDescent="0.25">
      <c r="A170" s="21"/>
      <c r="B170" s="21"/>
      <c r="C170" s="20"/>
      <c r="D170" s="20"/>
      <c r="E170" s="23"/>
      <c r="F170" s="23"/>
      <c r="G170" s="23"/>
      <c r="H170" s="24"/>
      <c r="I170" s="23"/>
      <c r="J170" s="27"/>
    </row>
    <row r="171" spans="1:10" x14ac:dyDescent="0.25">
      <c r="A171" s="19" t="s">
        <v>253</v>
      </c>
      <c r="B171" s="19" t="s">
        <v>254</v>
      </c>
      <c r="C171" s="20"/>
      <c r="D171" s="20"/>
      <c r="E171" s="23"/>
      <c r="F171" s="23"/>
      <c r="G171" s="23"/>
      <c r="H171" s="24"/>
      <c r="I171" s="23"/>
      <c r="J171" s="23"/>
    </row>
    <row r="172" spans="1:10" ht="23.25" x14ac:dyDescent="0.25">
      <c r="A172" s="21" t="s">
        <v>255</v>
      </c>
      <c r="B172" s="30" t="s">
        <v>256</v>
      </c>
      <c r="C172" s="20" t="s">
        <v>78</v>
      </c>
      <c r="D172" s="25">
        <v>1</v>
      </c>
      <c r="E172" s="23"/>
      <c r="F172" s="23"/>
      <c r="G172" s="23"/>
      <c r="H172" s="24"/>
      <c r="I172" s="23"/>
      <c r="J172" s="23"/>
    </row>
    <row r="173" spans="1:10" x14ac:dyDescent="0.25">
      <c r="A173" s="21" t="s">
        <v>257</v>
      </c>
      <c r="B173" s="21" t="s">
        <v>258</v>
      </c>
      <c r="C173" s="20" t="s">
        <v>78</v>
      </c>
      <c r="D173" s="25">
        <v>2</v>
      </c>
      <c r="E173" s="23"/>
      <c r="F173" s="23"/>
      <c r="G173" s="23"/>
      <c r="H173" s="24"/>
      <c r="I173" s="23"/>
      <c r="J173" s="23"/>
    </row>
    <row r="174" spans="1:10" ht="23.25" x14ac:dyDescent="0.25">
      <c r="A174" s="21" t="s">
        <v>259</v>
      </c>
      <c r="B174" s="30" t="s">
        <v>260</v>
      </c>
      <c r="C174" s="20" t="s">
        <v>78</v>
      </c>
      <c r="D174" s="25">
        <v>2</v>
      </c>
      <c r="E174" s="23"/>
      <c r="F174" s="23"/>
      <c r="G174" s="23"/>
      <c r="H174" s="24"/>
      <c r="I174" s="23"/>
      <c r="J174" s="23"/>
    </row>
    <row r="175" spans="1:10" x14ac:dyDescent="0.25">
      <c r="A175" s="21" t="s">
        <v>261</v>
      </c>
      <c r="B175" s="21" t="s">
        <v>262</v>
      </c>
      <c r="C175" s="20" t="s">
        <v>78</v>
      </c>
      <c r="D175" s="25">
        <v>4</v>
      </c>
      <c r="E175" s="23"/>
      <c r="F175" s="23"/>
      <c r="G175" s="23"/>
      <c r="H175" s="24"/>
      <c r="I175" s="23"/>
      <c r="J175" s="23"/>
    </row>
    <row r="176" spans="1:10" x14ac:dyDescent="0.25">
      <c r="A176" s="21" t="s">
        <v>263</v>
      </c>
      <c r="B176" s="21" t="s">
        <v>264</v>
      </c>
      <c r="C176" s="20" t="s">
        <v>78</v>
      </c>
      <c r="D176" s="25">
        <v>1</v>
      </c>
      <c r="E176" s="23"/>
      <c r="F176" s="21"/>
      <c r="G176" s="23"/>
      <c r="H176" s="24"/>
      <c r="I176" s="23"/>
      <c r="J176" s="23"/>
    </row>
    <row r="177" spans="1:10" x14ac:dyDescent="0.25">
      <c r="A177" s="21" t="s">
        <v>265</v>
      </c>
      <c r="B177" s="21" t="s">
        <v>266</v>
      </c>
      <c r="C177" s="20" t="s">
        <v>78</v>
      </c>
      <c r="D177" s="25">
        <v>1</v>
      </c>
      <c r="E177" s="23"/>
      <c r="F177" s="21"/>
      <c r="G177" s="23"/>
      <c r="H177" s="24"/>
      <c r="I177" s="23"/>
      <c r="J177" s="23"/>
    </row>
    <row r="178" spans="1:10" x14ac:dyDescent="0.25">
      <c r="A178" s="21" t="s">
        <v>267</v>
      </c>
      <c r="B178" s="21" t="s">
        <v>268</v>
      </c>
      <c r="C178" s="20" t="s">
        <v>78</v>
      </c>
      <c r="D178" s="25">
        <v>3</v>
      </c>
      <c r="E178" s="23"/>
      <c r="F178" s="21"/>
      <c r="G178" s="23"/>
      <c r="H178" s="24"/>
      <c r="I178" s="23"/>
      <c r="J178" s="23"/>
    </row>
    <row r="179" spans="1:10" x14ac:dyDescent="0.25">
      <c r="A179" s="21" t="s">
        <v>269</v>
      </c>
      <c r="B179" s="21" t="s">
        <v>270</v>
      </c>
      <c r="C179" s="20" t="s">
        <v>78</v>
      </c>
      <c r="D179" s="25">
        <v>2</v>
      </c>
      <c r="E179" s="23"/>
      <c r="F179" s="21"/>
      <c r="G179" s="23"/>
      <c r="H179" s="24"/>
      <c r="I179" s="23"/>
      <c r="J179" s="21"/>
    </row>
    <row r="180" spans="1:10" x14ac:dyDescent="0.25">
      <c r="A180" s="21" t="s">
        <v>271</v>
      </c>
      <c r="B180" s="21" t="s">
        <v>272</v>
      </c>
      <c r="C180" s="20" t="s">
        <v>78</v>
      </c>
      <c r="D180" s="25">
        <v>2</v>
      </c>
      <c r="E180" s="23"/>
      <c r="F180" s="21"/>
      <c r="G180" s="23"/>
      <c r="H180" s="24"/>
      <c r="I180" s="23"/>
      <c r="J180" s="23"/>
    </row>
    <row r="181" spans="1:10" x14ac:dyDescent="0.25">
      <c r="A181" s="21" t="s">
        <v>273</v>
      </c>
      <c r="B181" s="21" t="s">
        <v>274</v>
      </c>
      <c r="C181" s="20" t="s">
        <v>78</v>
      </c>
      <c r="D181" s="25">
        <v>1</v>
      </c>
      <c r="E181" s="23"/>
      <c r="F181" s="21"/>
      <c r="G181" s="23"/>
      <c r="H181" s="24"/>
      <c r="I181" s="23"/>
      <c r="J181" s="23"/>
    </row>
    <row r="182" spans="1:10" x14ac:dyDescent="0.25">
      <c r="A182" s="21" t="s">
        <v>275</v>
      </c>
      <c r="B182" s="21" t="s">
        <v>276</v>
      </c>
      <c r="C182" s="20" t="s">
        <v>78</v>
      </c>
      <c r="D182" s="25">
        <v>1</v>
      </c>
      <c r="E182" s="23"/>
      <c r="F182" s="21"/>
      <c r="G182" s="23"/>
      <c r="H182" s="24"/>
      <c r="I182" s="23"/>
      <c r="J182" s="23"/>
    </row>
    <row r="183" spans="1:10" x14ac:dyDescent="0.25">
      <c r="A183" s="21" t="s">
        <v>277</v>
      </c>
      <c r="B183" s="21" t="s">
        <v>278</v>
      </c>
      <c r="C183" s="20" t="s">
        <v>78</v>
      </c>
      <c r="D183" s="25">
        <v>2</v>
      </c>
      <c r="E183" s="23"/>
      <c r="F183" s="21"/>
      <c r="G183" s="23"/>
      <c r="H183" s="24"/>
      <c r="I183" s="23"/>
      <c r="J183" s="23"/>
    </row>
    <row r="184" spans="1:10" x14ac:dyDescent="0.25">
      <c r="A184" s="21" t="s">
        <v>279</v>
      </c>
      <c r="B184" s="21" t="s">
        <v>280</v>
      </c>
      <c r="C184" s="20" t="s">
        <v>154</v>
      </c>
      <c r="D184" s="25">
        <v>18</v>
      </c>
      <c r="E184" s="23"/>
      <c r="F184" s="21"/>
      <c r="G184" s="23"/>
      <c r="H184" s="24"/>
      <c r="I184" s="23"/>
      <c r="J184" s="23"/>
    </row>
    <row r="185" spans="1:10" x14ac:dyDescent="0.25">
      <c r="A185" s="21" t="s">
        <v>281</v>
      </c>
      <c r="B185" s="21" t="s">
        <v>282</v>
      </c>
      <c r="C185" s="20" t="s">
        <v>154</v>
      </c>
      <c r="D185" s="25">
        <v>4</v>
      </c>
      <c r="E185" s="23"/>
      <c r="F185" s="21"/>
      <c r="G185" s="23"/>
      <c r="H185" s="24"/>
      <c r="I185" s="23"/>
      <c r="J185" s="23"/>
    </row>
    <row r="186" spans="1:10" x14ac:dyDescent="0.25">
      <c r="A186" s="21" t="s">
        <v>283</v>
      </c>
      <c r="B186" s="21" t="s">
        <v>284</v>
      </c>
      <c r="C186" s="20" t="s">
        <v>154</v>
      </c>
      <c r="D186" s="25">
        <v>6</v>
      </c>
      <c r="E186" s="23"/>
      <c r="F186" s="21"/>
      <c r="G186" s="23"/>
      <c r="H186" s="24"/>
      <c r="I186" s="23"/>
      <c r="J186" s="23"/>
    </row>
    <row r="187" spans="1:10" x14ac:dyDescent="0.25">
      <c r="A187" s="21" t="s">
        <v>285</v>
      </c>
      <c r="B187" s="21" t="s">
        <v>286</v>
      </c>
      <c r="C187" s="20" t="s">
        <v>154</v>
      </c>
      <c r="D187" s="25">
        <v>3</v>
      </c>
      <c r="E187" s="23"/>
      <c r="F187" s="21"/>
      <c r="G187" s="23"/>
      <c r="H187" s="24"/>
      <c r="I187" s="23"/>
      <c r="J187" s="23"/>
    </row>
    <row r="188" spans="1:10" x14ac:dyDescent="0.25">
      <c r="A188" s="21"/>
      <c r="B188" s="21"/>
      <c r="C188" s="21"/>
      <c r="D188" s="25"/>
      <c r="E188" s="21"/>
      <c r="F188" s="21"/>
      <c r="G188" s="21"/>
      <c r="H188" s="22"/>
      <c r="I188" s="21"/>
      <c r="J188" s="27"/>
    </row>
    <row r="189" spans="1:10" x14ac:dyDescent="0.25">
      <c r="A189" s="19" t="s">
        <v>287</v>
      </c>
      <c r="B189" s="19" t="s">
        <v>288</v>
      </c>
      <c r="C189" s="21"/>
      <c r="D189" s="21"/>
      <c r="E189" s="21"/>
      <c r="F189" s="21"/>
      <c r="G189" s="21"/>
      <c r="H189" s="22"/>
      <c r="I189" s="21"/>
      <c r="J189" s="23"/>
    </row>
    <row r="190" spans="1:10" x14ac:dyDescent="0.25">
      <c r="A190" s="21" t="s">
        <v>289</v>
      </c>
      <c r="B190" s="21" t="s">
        <v>290</v>
      </c>
      <c r="C190" s="20" t="s">
        <v>78</v>
      </c>
      <c r="D190" s="29">
        <v>2</v>
      </c>
      <c r="E190" s="23"/>
      <c r="F190" s="23"/>
      <c r="G190" s="23"/>
      <c r="H190" s="24"/>
      <c r="I190" s="23"/>
      <c r="J190" s="23"/>
    </row>
    <row r="191" spans="1:10" x14ac:dyDescent="0.25">
      <c r="A191" s="21" t="s">
        <v>291</v>
      </c>
      <c r="B191" s="21" t="s">
        <v>292</v>
      </c>
      <c r="C191" s="20" t="s">
        <v>78</v>
      </c>
      <c r="D191" s="29">
        <v>2</v>
      </c>
      <c r="E191" s="23"/>
      <c r="F191" s="23"/>
      <c r="G191" s="23"/>
      <c r="H191" s="24"/>
      <c r="I191" s="23"/>
      <c r="J191" s="23"/>
    </row>
    <row r="192" spans="1:10" x14ac:dyDescent="0.25">
      <c r="A192" s="21" t="s">
        <v>293</v>
      </c>
      <c r="B192" s="21" t="s">
        <v>294</v>
      </c>
      <c r="C192" s="20" t="s">
        <v>78</v>
      </c>
      <c r="D192" s="29">
        <v>2</v>
      </c>
      <c r="E192" s="23"/>
      <c r="F192" s="23"/>
      <c r="G192" s="23"/>
      <c r="H192" s="24"/>
      <c r="I192" s="23"/>
      <c r="J192" s="23"/>
    </row>
    <row r="193" spans="1:10" x14ac:dyDescent="0.25">
      <c r="A193" s="21" t="s">
        <v>295</v>
      </c>
      <c r="B193" s="21" t="s">
        <v>296</v>
      </c>
      <c r="C193" s="20" t="s">
        <v>78</v>
      </c>
      <c r="D193" s="29">
        <v>1</v>
      </c>
      <c r="E193" s="23"/>
      <c r="F193" s="23"/>
      <c r="G193" s="23"/>
      <c r="H193" s="24"/>
      <c r="I193" s="23"/>
      <c r="J193" s="23"/>
    </row>
    <row r="194" spans="1:10" x14ac:dyDescent="0.25">
      <c r="A194" s="21" t="s">
        <v>297</v>
      </c>
      <c r="B194" s="21" t="s">
        <v>298</v>
      </c>
      <c r="C194" s="20" t="s">
        <v>78</v>
      </c>
      <c r="D194" s="29">
        <v>1</v>
      </c>
      <c r="E194" s="23"/>
      <c r="F194" s="23"/>
      <c r="G194" s="23"/>
      <c r="H194" s="24"/>
      <c r="I194" s="23"/>
      <c r="J194" s="23"/>
    </row>
    <row r="195" spans="1:10" ht="23.25" x14ac:dyDescent="0.25">
      <c r="A195" s="21" t="s">
        <v>299</v>
      </c>
      <c r="B195" s="30" t="s">
        <v>300</v>
      </c>
      <c r="C195" s="20" t="s">
        <v>32</v>
      </c>
      <c r="D195" s="29">
        <v>1</v>
      </c>
      <c r="E195" s="23"/>
      <c r="F195" s="23"/>
      <c r="G195" s="23"/>
      <c r="H195" s="24"/>
      <c r="I195" s="23"/>
      <c r="J195" s="23"/>
    </row>
    <row r="196" spans="1:10" x14ac:dyDescent="0.25">
      <c r="A196" s="21"/>
      <c r="B196" s="21"/>
      <c r="C196" s="20"/>
      <c r="D196" s="29"/>
      <c r="E196" s="23"/>
      <c r="F196" s="23"/>
      <c r="G196" s="23"/>
      <c r="H196" s="24"/>
      <c r="I196" s="23"/>
      <c r="J196" s="27"/>
    </row>
    <row r="197" spans="1:10" x14ac:dyDescent="0.25">
      <c r="A197" s="21"/>
      <c r="B197" s="19" t="s">
        <v>301</v>
      </c>
      <c r="C197" s="20"/>
      <c r="D197" s="29"/>
      <c r="E197" s="23"/>
      <c r="F197" s="23"/>
      <c r="G197" s="23"/>
      <c r="H197" s="24"/>
      <c r="I197" s="23"/>
      <c r="J197" s="27"/>
    </row>
    <row r="198" spans="1:10" x14ac:dyDescent="0.25">
      <c r="A198" s="21"/>
      <c r="B198" s="21"/>
      <c r="C198" s="20"/>
      <c r="D198" s="29"/>
      <c r="E198" s="23"/>
      <c r="F198" s="23"/>
      <c r="G198" s="23"/>
      <c r="H198" s="24"/>
      <c r="I198" s="23"/>
      <c r="J198" s="23"/>
    </row>
    <row r="199" spans="1:10" x14ac:dyDescent="0.25">
      <c r="A199" s="19" t="s">
        <v>302</v>
      </c>
      <c r="B199" s="19" t="s">
        <v>303</v>
      </c>
      <c r="C199" s="20"/>
      <c r="D199" s="29"/>
      <c r="E199" s="23"/>
      <c r="F199" s="23"/>
      <c r="G199" s="23"/>
      <c r="H199" s="24"/>
      <c r="I199" s="23"/>
      <c r="J199" s="23"/>
    </row>
    <row r="200" spans="1:10" x14ac:dyDescent="0.25">
      <c r="A200" s="21" t="s">
        <v>304</v>
      </c>
      <c r="B200" s="21" t="s">
        <v>305</v>
      </c>
      <c r="C200" s="20" t="s">
        <v>32</v>
      </c>
      <c r="D200" s="29">
        <v>69.760000000000005</v>
      </c>
      <c r="E200" s="23"/>
      <c r="F200" s="23"/>
      <c r="G200" s="23"/>
      <c r="H200" s="24"/>
      <c r="I200" s="23"/>
      <c r="J200" s="23"/>
    </row>
    <row r="201" spans="1:10" x14ac:dyDescent="0.25">
      <c r="A201" s="21"/>
      <c r="B201" s="19" t="s">
        <v>306</v>
      </c>
      <c r="C201" s="20"/>
      <c r="D201" s="29"/>
      <c r="E201" s="23"/>
      <c r="F201" s="23"/>
      <c r="G201" s="23"/>
      <c r="H201" s="24"/>
      <c r="I201" s="23"/>
      <c r="J201" s="27"/>
    </row>
    <row r="202" spans="1:10" x14ac:dyDescent="0.25">
      <c r="A202" s="21"/>
      <c r="B202" s="21"/>
      <c r="C202" s="20"/>
      <c r="D202" s="29"/>
      <c r="E202" s="23"/>
      <c r="F202" s="23"/>
      <c r="G202" s="23"/>
      <c r="H202" s="24"/>
      <c r="I202" s="23"/>
      <c r="J202" s="23"/>
    </row>
    <row r="203" spans="1:10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x14ac:dyDescent="0.25">
      <c r="A204" s="21"/>
      <c r="B204" s="5" t="s">
        <v>307</v>
      </c>
      <c r="C204" s="5"/>
      <c r="D204" s="5"/>
      <c r="E204" s="19"/>
      <c r="F204" s="19"/>
      <c r="G204" s="27"/>
      <c r="H204" s="38"/>
      <c r="I204" s="27"/>
      <c r="J204" s="27"/>
    </row>
    <row r="205" spans="1:10" x14ac:dyDescent="0.25">
      <c r="A205" s="40"/>
      <c r="B205" s="5" t="s">
        <v>308</v>
      </c>
      <c r="C205" s="5"/>
      <c r="D205" s="5"/>
      <c r="E205" s="40"/>
      <c r="F205" s="40"/>
      <c r="G205" s="27"/>
      <c r="H205" s="27"/>
      <c r="I205" s="21"/>
      <c r="J205" s="27"/>
    </row>
    <row r="206" spans="1:10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</row>
    <row r="207" spans="1:10" x14ac:dyDescent="0.25">
      <c r="A207" s="42" t="s">
        <v>309</v>
      </c>
      <c r="B207" s="42" t="s">
        <v>310</v>
      </c>
      <c r="C207" s="41"/>
      <c r="D207" s="41"/>
      <c r="E207" s="41"/>
      <c r="F207" s="41"/>
      <c r="G207" s="41"/>
      <c r="H207" s="41"/>
      <c r="I207" s="41"/>
      <c r="J207" s="41"/>
    </row>
    <row r="208" spans="1:10" x14ac:dyDescent="0.25">
      <c r="A208" s="42" t="s">
        <v>311</v>
      </c>
      <c r="B208" s="42" t="s">
        <v>65</v>
      </c>
      <c r="C208" s="41"/>
      <c r="D208" s="41"/>
      <c r="E208" s="41"/>
      <c r="F208" s="41"/>
      <c r="G208" s="41"/>
      <c r="H208" s="41"/>
      <c r="I208" s="41"/>
      <c r="J208" s="41"/>
    </row>
    <row r="209" spans="1:10" ht="57" x14ac:dyDescent="0.25">
      <c r="A209" s="42" t="s">
        <v>312</v>
      </c>
      <c r="B209" s="43" t="s">
        <v>313</v>
      </c>
      <c r="C209" s="44" t="s">
        <v>32</v>
      </c>
      <c r="D209" s="44">
        <v>402.42</v>
      </c>
      <c r="E209" s="45"/>
      <c r="F209" s="42"/>
      <c r="G209" s="45"/>
      <c r="H209" s="46"/>
      <c r="I209" s="45"/>
      <c r="J209" s="45"/>
    </row>
    <row r="210" spans="1:10" x14ac:dyDescent="0.25">
      <c r="A210" s="42" t="s">
        <v>314</v>
      </c>
      <c r="B210" s="21" t="s">
        <v>113</v>
      </c>
      <c r="C210" s="20" t="s">
        <v>32</v>
      </c>
      <c r="D210" s="20">
        <v>804.8</v>
      </c>
      <c r="E210" s="23"/>
      <c r="F210" s="23"/>
      <c r="G210" s="45"/>
      <c r="H210" s="46"/>
      <c r="I210" s="45"/>
      <c r="J210" s="41"/>
    </row>
    <row r="211" spans="1:10" x14ac:dyDescent="0.25">
      <c r="A211" s="42" t="s">
        <v>315</v>
      </c>
      <c r="B211" s="21" t="s">
        <v>115</v>
      </c>
      <c r="C211" s="20" t="s">
        <v>32</v>
      </c>
      <c r="D211" s="20">
        <v>804.8</v>
      </c>
      <c r="E211" s="23"/>
      <c r="F211" s="23"/>
      <c r="G211" s="45"/>
      <c r="H211" s="46"/>
      <c r="I211" s="45"/>
      <c r="J211" s="41"/>
    </row>
    <row r="212" spans="1:10" x14ac:dyDescent="0.25">
      <c r="A212" s="42" t="s">
        <v>316</v>
      </c>
      <c r="B212" s="21"/>
      <c r="C212" s="20" t="s">
        <v>32</v>
      </c>
      <c r="D212" s="20">
        <v>804.8</v>
      </c>
      <c r="E212" s="23"/>
      <c r="F212" s="23"/>
      <c r="G212" s="45"/>
      <c r="H212" s="46"/>
      <c r="I212" s="45"/>
      <c r="J212" s="41"/>
    </row>
    <row r="213" spans="1:10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7"/>
    </row>
    <row r="214" spans="1:10" x14ac:dyDescent="0.25">
      <c r="A214" s="41" t="s">
        <v>317</v>
      </c>
      <c r="B214" s="48" t="s">
        <v>318</v>
      </c>
      <c r="C214" s="20" t="s">
        <v>32</v>
      </c>
      <c r="D214" s="20">
        <v>24</v>
      </c>
      <c r="E214" s="23"/>
      <c r="F214" s="23"/>
      <c r="G214" s="23"/>
      <c r="H214" s="24"/>
      <c r="I214" s="23"/>
      <c r="J214" s="23"/>
    </row>
    <row r="215" spans="1:10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5"/>
    </row>
    <row r="216" spans="1:10" x14ac:dyDescent="0.25">
      <c r="A216" s="41" t="s">
        <v>319</v>
      </c>
      <c r="B216" s="42" t="s">
        <v>320</v>
      </c>
      <c r="C216" s="34" t="s">
        <v>32</v>
      </c>
      <c r="D216" s="34">
        <v>226</v>
      </c>
      <c r="E216" s="42"/>
      <c r="F216" s="42"/>
      <c r="G216" s="23"/>
      <c r="H216" s="24"/>
      <c r="I216" s="23"/>
      <c r="J216" s="45"/>
    </row>
    <row r="217" spans="1:10" x14ac:dyDescent="0.25">
      <c r="A217" s="41" t="s">
        <v>321</v>
      </c>
      <c r="B217" s="42" t="s">
        <v>322</v>
      </c>
      <c r="C217" s="34" t="s">
        <v>78</v>
      </c>
      <c r="D217" s="34"/>
      <c r="E217" s="42"/>
      <c r="F217" s="42"/>
      <c r="G217" s="23"/>
      <c r="H217" s="24"/>
      <c r="I217" s="23"/>
      <c r="J217" s="45"/>
    </row>
    <row r="218" spans="1:10" x14ac:dyDescent="0.25">
      <c r="A218" s="41" t="s">
        <v>323</v>
      </c>
      <c r="B218" s="42" t="s">
        <v>324</v>
      </c>
      <c r="C218" s="34" t="s">
        <v>78</v>
      </c>
      <c r="D218" s="34"/>
      <c r="E218" s="42"/>
      <c r="F218" s="42"/>
      <c r="G218" s="23"/>
      <c r="H218" s="24"/>
      <c r="I218" s="23"/>
      <c r="J218" s="45"/>
    </row>
    <row r="219" spans="1:10" x14ac:dyDescent="0.25">
      <c r="A219" s="41"/>
      <c r="B219" s="19" t="s">
        <v>325</v>
      </c>
      <c r="C219" s="41"/>
      <c r="D219" s="41"/>
      <c r="E219" s="41"/>
      <c r="F219" s="41"/>
      <c r="G219" s="41"/>
      <c r="H219" s="41"/>
      <c r="I219" s="41"/>
      <c r="J219" s="47"/>
    </row>
    <row r="220" spans="1:10" ht="24" customHeight="1" x14ac:dyDescent="0.25">
      <c r="A220" s="40"/>
      <c r="B220" s="4" t="s">
        <v>326</v>
      </c>
      <c r="C220" s="4"/>
      <c r="D220" s="4"/>
      <c r="E220" s="40"/>
      <c r="F220" s="40"/>
      <c r="G220" s="27"/>
      <c r="H220" s="27"/>
      <c r="I220" s="19"/>
      <c r="J220" s="27"/>
    </row>
  </sheetData>
  <mergeCells count="16">
    <mergeCell ref="A17:B17"/>
    <mergeCell ref="B204:D204"/>
    <mergeCell ref="B205:D205"/>
    <mergeCell ref="B220:D220"/>
    <mergeCell ref="A1:J1"/>
    <mergeCell ref="A2:J2"/>
    <mergeCell ref="A3:J3"/>
    <mergeCell ref="A4:J4"/>
    <mergeCell ref="A5:A7"/>
    <mergeCell ref="B5:B7"/>
    <mergeCell ref="C5:C7"/>
    <mergeCell ref="D5:D7"/>
    <mergeCell ref="E5:J5"/>
    <mergeCell ref="E6:F6"/>
    <mergeCell ref="G6:H6"/>
    <mergeCell ref="I6:I7"/>
  </mergeCells>
  <pageMargins left="0.51180555555555496" right="0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>
      <selection activeCell="L6" sqref="L6"/>
    </sheetView>
  </sheetViews>
  <sheetFormatPr defaultRowHeight="15" x14ac:dyDescent="0.25"/>
  <cols>
    <col min="1" max="1" width="5.140625"/>
    <col min="2" max="2" width="31.42578125"/>
    <col min="3" max="3" width="12.5703125"/>
    <col min="4" max="4" width="6.140625"/>
    <col min="5" max="5" width="8.5703125"/>
    <col min="6" max="6" width="11.42578125"/>
    <col min="7" max="7" width="8.5703125"/>
    <col min="8" max="8" width="11.42578125"/>
    <col min="9" max="9" width="8.5703125"/>
    <col min="10" max="10" width="12.5703125"/>
    <col min="11" max="11" width="10.85546875"/>
    <col min="12" max="12" width="11.42578125"/>
    <col min="13" max="1025" width="8.5703125"/>
  </cols>
  <sheetData>
    <row r="1" spans="1:12" ht="18.75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5.75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5">
      <c r="A3" s="9" t="s">
        <v>327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x14ac:dyDescent="0.25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49"/>
    </row>
    <row r="5" spans="1:12" x14ac:dyDescent="0.25">
      <c r="A5" s="7" t="s">
        <v>4</v>
      </c>
      <c r="B5" s="7" t="s">
        <v>328</v>
      </c>
      <c r="C5" s="7" t="s">
        <v>329</v>
      </c>
      <c r="D5" s="7" t="s">
        <v>330</v>
      </c>
      <c r="E5" s="7" t="s">
        <v>331</v>
      </c>
      <c r="F5" s="7"/>
      <c r="G5" s="7" t="s">
        <v>332</v>
      </c>
      <c r="H5" s="7"/>
      <c r="I5" s="7" t="s">
        <v>333</v>
      </c>
      <c r="J5" s="7"/>
      <c r="K5" s="3" t="s">
        <v>334</v>
      </c>
      <c r="L5" s="3"/>
    </row>
    <row r="6" spans="1:12" x14ac:dyDescent="0.25">
      <c r="A6" s="7"/>
      <c r="B6" s="7"/>
      <c r="C6" s="7"/>
      <c r="D6" s="7"/>
      <c r="E6" s="13" t="s">
        <v>330</v>
      </c>
      <c r="F6" s="14" t="s">
        <v>335</v>
      </c>
      <c r="G6" s="14" t="s">
        <v>336</v>
      </c>
      <c r="H6" s="14" t="s">
        <v>335</v>
      </c>
      <c r="I6" s="14" t="s">
        <v>330</v>
      </c>
      <c r="J6" s="50" t="s">
        <v>335</v>
      </c>
      <c r="K6" s="51" t="s">
        <v>330</v>
      </c>
      <c r="L6" s="14" t="s">
        <v>335</v>
      </c>
    </row>
    <row r="7" spans="1:12" x14ac:dyDescent="0.25">
      <c r="A7" s="13">
        <v>1</v>
      </c>
      <c r="B7" s="19" t="s">
        <v>16</v>
      </c>
      <c r="C7" s="27">
        <f>4019.2*4</f>
        <v>16076.8</v>
      </c>
      <c r="D7" s="13">
        <v>5.67</v>
      </c>
      <c r="E7" s="52" t="s">
        <v>337</v>
      </c>
      <c r="F7" s="52">
        <v>30</v>
      </c>
      <c r="G7" s="52" t="s">
        <v>338</v>
      </c>
      <c r="H7" s="52">
        <v>55</v>
      </c>
      <c r="I7" s="52" t="s">
        <v>338</v>
      </c>
      <c r="J7" s="52">
        <v>80</v>
      </c>
      <c r="K7" s="52" t="s">
        <v>339</v>
      </c>
      <c r="L7" s="53" t="s">
        <v>340</v>
      </c>
    </row>
    <row r="8" spans="1:12" x14ac:dyDescent="0.25">
      <c r="A8" s="15"/>
      <c r="B8" s="15"/>
      <c r="C8" s="15"/>
      <c r="D8" s="15"/>
      <c r="E8" s="17"/>
      <c r="F8" s="17"/>
      <c r="G8" s="17"/>
      <c r="H8" s="17"/>
      <c r="I8" s="17"/>
      <c r="J8" s="17"/>
      <c r="K8" s="17"/>
      <c r="L8" s="54"/>
    </row>
    <row r="9" spans="1:12" x14ac:dyDescent="0.25">
      <c r="A9" s="18">
        <v>2</v>
      </c>
      <c r="B9" s="19" t="s">
        <v>27</v>
      </c>
      <c r="C9" s="27">
        <f>4620.63*4</f>
        <v>18482.52</v>
      </c>
      <c r="D9" s="20">
        <v>3.75</v>
      </c>
      <c r="E9" s="55" t="s">
        <v>341</v>
      </c>
      <c r="F9" s="55">
        <v>100</v>
      </c>
      <c r="G9" s="22"/>
      <c r="H9" s="22"/>
      <c r="I9" s="22"/>
      <c r="J9" s="22"/>
      <c r="K9" s="38"/>
      <c r="L9" s="56"/>
    </row>
    <row r="10" spans="1:12" x14ac:dyDescent="0.25">
      <c r="A10" s="28"/>
      <c r="B10" s="28"/>
      <c r="C10" s="25"/>
      <c r="D10" s="25"/>
      <c r="E10" s="57"/>
      <c r="F10" s="24"/>
      <c r="G10" s="58"/>
      <c r="H10" s="24"/>
      <c r="I10" s="24"/>
      <c r="J10" s="24"/>
      <c r="K10" s="38"/>
      <c r="L10" s="56"/>
    </row>
    <row r="11" spans="1:12" x14ac:dyDescent="0.25">
      <c r="A11" s="20">
        <v>3</v>
      </c>
      <c r="B11" s="19" t="s">
        <v>342</v>
      </c>
      <c r="C11" s="59">
        <f>9500.27*4</f>
        <v>38001.08</v>
      </c>
      <c r="D11" s="25">
        <v>15.62</v>
      </c>
      <c r="E11" s="60">
        <v>100</v>
      </c>
      <c r="F11" s="60" t="s">
        <v>341</v>
      </c>
      <c r="G11" s="58"/>
      <c r="H11" s="24"/>
      <c r="I11" s="24"/>
      <c r="J11" s="24"/>
      <c r="K11" s="24"/>
      <c r="L11" s="56"/>
    </row>
    <row r="12" spans="1:12" x14ac:dyDescent="0.25">
      <c r="A12" s="20"/>
      <c r="B12" s="19"/>
      <c r="C12" s="20"/>
      <c r="D12" s="20"/>
      <c r="E12" s="22"/>
      <c r="F12" s="24"/>
      <c r="G12" s="24"/>
      <c r="H12" s="24"/>
      <c r="I12" s="24"/>
      <c r="J12" s="24"/>
      <c r="K12" s="24"/>
      <c r="L12" s="56"/>
    </row>
    <row r="13" spans="1:12" x14ac:dyDescent="0.25">
      <c r="A13" s="20">
        <v>4</v>
      </c>
      <c r="B13" s="19" t="s">
        <v>63</v>
      </c>
      <c r="C13" s="59"/>
      <c r="D13" s="20"/>
      <c r="E13" s="61"/>
      <c r="F13" s="62"/>
      <c r="G13" s="62"/>
      <c r="H13" s="62"/>
      <c r="I13" s="24"/>
      <c r="J13" s="24"/>
      <c r="K13" s="24"/>
      <c r="L13" s="56"/>
    </row>
    <row r="14" spans="1:12" x14ac:dyDescent="0.25">
      <c r="A14" s="20" t="s">
        <v>64</v>
      </c>
      <c r="B14" s="63" t="s">
        <v>343</v>
      </c>
      <c r="C14" s="59">
        <f>4741.08*4</f>
        <v>18964.32</v>
      </c>
      <c r="D14" s="20">
        <v>6.69</v>
      </c>
      <c r="E14" s="60" t="s">
        <v>339</v>
      </c>
      <c r="F14" s="60">
        <v>20</v>
      </c>
      <c r="G14" s="60" t="s">
        <v>344</v>
      </c>
      <c r="H14" s="60">
        <v>100</v>
      </c>
      <c r="I14" s="24"/>
      <c r="J14" s="24"/>
      <c r="K14" s="24"/>
      <c r="L14" s="56"/>
    </row>
    <row r="15" spans="1:12" x14ac:dyDescent="0.25">
      <c r="A15" s="20" t="s">
        <v>68</v>
      </c>
      <c r="B15" s="63" t="s">
        <v>345</v>
      </c>
      <c r="C15" s="59">
        <f>4705.71*4</f>
        <v>18822.84</v>
      </c>
      <c r="D15" s="20">
        <v>6.64</v>
      </c>
      <c r="E15" s="58"/>
      <c r="F15" s="58"/>
      <c r="G15" s="60" t="s">
        <v>346</v>
      </c>
      <c r="H15" s="60">
        <v>70</v>
      </c>
      <c r="I15" s="60" t="s">
        <v>337</v>
      </c>
      <c r="J15" s="60">
        <v>100</v>
      </c>
      <c r="K15" s="58"/>
      <c r="L15" s="56"/>
    </row>
    <row r="16" spans="1:12" x14ac:dyDescent="0.25">
      <c r="A16" s="20" t="s">
        <v>74</v>
      </c>
      <c r="B16" s="63" t="s">
        <v>347</v>
      </c>
      <c r="C16" s="59">
        <f>1928.34*4</f>
        <v>7713.36</v>
      </c>
      <c r="D16" s="20">
        <v>3.63</v>
      </c>
      <c r="E16" s="58"/>
      <c r="F16" s="58"/>
      <c r="G16" s="58"/>
      <c r="H16" s="58"/>
      <c r="I16" s="58"/>
      <c r="J16" s="58"/>
      <c r="K16" s="60" t="s">
        <v>341</v>
      </c>
      <c r="L16" s="60">
        <v>100</v>
      </c>
    </row>
    <row r="17" spans="1:12" x14ac:dyDescent="0.25">
      <c r="A17" s="20" t="s">
        <v>81</v>
      </c>
      <c r="B17" s="63" t="s">
        <v>82</v>
      </c>
      <c r="C17" s="59">
        <f>694.05*4</f>
        <v>2776.2</v>
      </c>
      <c r="D17" s="20">
        <v>0.98</v>
      </c>
      <c r="E17" s="58"/>
      <c r="F17" s="58"/>
      <c r="G17" s="58"/>
      <c r="H17" s="58"/>
      <c r="I17" s="58"/>
      <c r="J17" s="58"/>
      <c r="K17" s="60" t="s">
        <v>341</v>
      </c>
      <c r="L17" s="60">
        <v>100</v>
      </c>
    </row>
    <row r="18" spans="1:12" x14ac:dyDescent="0.25">
      <c r="A18" s="20" t="s">
        <v>85</v>
      </c>
      <c r="B18" s="64" t="s">
        <v>86</v>
      </c>
      <c r="C18" s="59">
        <f>683.28*4</f>
        <v>2733.12</v>
      </c>
      <c r="D18" s="20">
        <v>1.33</v>
      </c>
      <c r="E18" s="58"/>
      <c r="F18" s="58"/>
      <c r="G18" s="58"/>
      <c r="H18" s="58"/>
      <c r="I18" s="58"/>
      <c r="J18" s="58"/>
      <c r="K18" s="60" t="s">
        <v>341</v>
      </c>
      <c r="L18" s="60">
        <v>100</v>
      </c>
    </row>
    <row r="19" spans="1:12" x14ac:dyDescent="0.25">
      <c r="A19" s="20"/>
      <c r="B19" s="21"/>
      <c r="C19" s="59"/>
      <c r="D19" s="20"/>
      <c r="E19" s="58"/>
      <c r="F19" s="58"/>
      <c r="G19" s="58"/>
      <c r="H19" s="58"/>
      <c r="I19" s="58"/>
      <c r="J19" s="58"/>
      <c r="K19" s="65"/>
      <c r="L19" s="56"/>
    </row>
    <row r="20" spans="1:12" x14ac:dyDescent="0.25">
      <c r="A20" s="18">
        <v>5</v>
      </c>
      <c r="B20" s="19" t="s">
        <v>348</v>
      </c>
      <c r="C20" s="59"/>
      <c r="D20" s="20"/>
      <c r="E20" s="58"/>
      <c r="F20" s="58"/>
      <c r="G20" s="58"/>
      <c r="H20" s="58"/>
      <c r="I20" s="58"/>
      <c r="J20" s="58"/>
      <c r="K20" s="58"/>
      <c r="L20" s="56"/>
    </row>
    <row r="21" spans="1:12" x14ac:dyDescent="0.25">
      <c r="A21" s="20"/>
      <c r="B21" s="30" t="s">
        <v>349</v>
      </c>
      <c r="C21" s="59">
        <f>10100.75*4</f>
        <v>40403</v>
      </c>
      <c r="D21" s="20">
        <v>14.25</v>
      </c>
      <c r="E21" s="58"/>
      <c r="F21" s="58"/>
      <c r="G21" s="60" t="s">
        <v>337</v>
      </c>
      <c r="H21" s="60">
        <v>30</v>
      </c>
      <c r="I21" s="60" t="s">
        <v>346</v>
      </c>
      <c r="J21" s="60">
        <v>100</v>
      </c>
      <c r="K21" s="58"/>
      <c r="L21" s="56"/>
    </row>
    <row r="22" spans="1:12" x14ac:dyDescent="0.25">
      <c r="A22" s="20"/>
      <c r="B22" s="21"/>
      <c r="C22" s="59"/>
      <c r="D22" s="20"/>
      <c r="E22" s="58"/>
      <c r="F22" s="58"/>
      <c r="G22" s="58"/>
      <c r="H22" s="58"/>
      <c r="I22" s="58"/>
      <c r="J22" s="58"/>
      <c r="K22" s="58"/>
      <c r="L22" s="56"/>
    </row>
    <row r="23" spans="1:12" x14ac:dyDescent="0.25">
      <c r="A23" s="18">
        <v>6</v>
      </c>
      <c r="B23" s="19" t="s">
        <v>98</v>
      </c>
      <c r="C23" s="59"/>
      <c r="D23" s="20"/>
      <c r="E23" s="58"/>
      <c r="F23" s="58"/>
      <c r="G23" s="58"/>
      <c r="H23" s="58"/>
      <c r="I23" s="58"/>
      <c r="J23" s="58"/>
      <c r="K23" s="65"/>
      <c r="L23" s="56"/>
    </row>
    <row r="24" spans="1:12" x14ac:dyDescent="0.25">
      <c r="A24" s="20" t="s">
        <v>99</v>
      </c>
      <c r="B24" s="26" t="s">
        <v>350</v>
      </c>
      <c r="C24" s="59">
        <f>4488.91*4</f>
        <v>17955.64</v>
      </c>
      <c r="D24" s="20">
        <v>6.33</v>
      </c>
      <c r="E24" s="58"/>
      <c r="F24" s="58"/>
      <c r="G24" s="60" t="s">
        <v>351</v>
      </c>
      <c r="H24" s="60">
        <v>40</v>
      </c>
      <c r="I24" s="60" t="s">
        <v>351</v>
      </c>
      <c r="J24" s="60">
        <v>80</v>
      </c>
      <c r="K24" s="60" t="s">
        <v>339</v>
      </c>
      <c r="L24" s="60">
        <v>100</v>
      </c>
    </row>
    <row r="25" spans="1:12" x14ac:dyDescent="0.25">
      <c r="A25" s="20" t="s">
        <v>107</v>
      </c>
      <c r="B25" s="26" t="s">
        <v>352</v>
      </c>
      <c r="C25" s="59">
        <f>2457.6*4</f>
        <v>9830.4</v>
      </c>
      <c r="D25" s="20">
        <v>3.47</v>
      </c>
      <c r="E25" s="58"/>
      <c r="F25" s="58"/>
      <c r="G25" s="60" t="s">
        <v>339</v>
      </c>
      <c r="H25" s="60">
        <v>20</v>
      </c>
      <c r="I25" s="60" t="s">
        <v>351</v>
      </c>
      <c r="J25" s="60">
        <v>60</v>
      </c>
      <c r="K25" s="60" t="s">
        <v>351</v>
      </c>
      <c r="L25" s="60">
        <v>100</v>
      </c>
    </row>
    <row r="26" spans="1:12" x14ac:dyDescent="0.25">
      <c r="A26" s="20" t="s">
        <v>110</v>
      </c>
      <c r="B26" s="26" t="s">
        <v>353</v>
      </c>
      <c r="C26" s="59">
        <f>1858.95*4</f>
        <v>7435.8</v>
      </c>
      <c r="D26" s="20">
        <v>2.62</v>
      </c>
      <c r="E26" s="58"/>
      <c r="F26" s="58"/>
      <c r="G26" s="60" t="s">
        <v>339</v>
      </c>
      <c r="H26" s="60">
        <v>20</v>
      </c>
      <c r="I26" s="60" t="s">
        <v>354</v>
      </c>
      <c r="J26" s="60">
        <v>80</v>
      </c>
      <c r="K26" s="60" t="s">
        <v>339</v>
      </c>
      <c r="L26" s="60">
        <v>100</v>
      </c>
    </row>
    <row r="27" spans="1:12" x14ac:dyDescent="0.25">
      <c r="A27" s="20" t="s">
        <v>116</v>
      </c>
      <c r="B27" s="26" t="s">
        <v>355</v>
      </c>
      <c r="C27" s="59">
        <f>1548.09*4</f>
        <v>6192.36</v>
      </c>
      <c r="D27" s="20">
        <v>2.1800000000000002</v>
      </c>
      <c r="E27" s="58"/>
      <c r="F27" s="58"/>
      <c r="G27" s="58"/>
      <c r="H27" s="58"/>
      <c r="I27" s="60" t="s">
        <v>351</v>
      </c>
      <c r="J27" s="60">
        <v>40</v>
      </c>
      <c r="K27" s="60" t="s">
        <v>354</v>
      </c>
      <c r="L27" s="60">
        <v>100</v>
      </c>
    </row>
    <row r="28" spans="1:12" x14ac:dyDescent="0.25">
      <c r="A28" s="20" t="s">
        <v>93</v>
      </c>
      <c r="B28" s="66" t="s">
        <v>356</v>
      </c>
      <c r="C28" s="59">
        <f>5190.26*4</f>
        <v>20761.04</v>
      </c>
      <c r="D28" s="25">
        <v>7.39</v>
      </c>
      <c r="E28" s="58"/>
      <c r="F28" s="58"/>
      <c r="G28" s="58"/>
      <c r="H28" s="58"/>
      <c r="I28" s="60" t="s">
        <v>351</v>
      </c>
      <c r="J28" s="60">
        <v>40</v>
      </c>
      <c r="K28" s="60" t="s">
        <v>354</v>
      </c>
      <c r="L28" s="60">
        <v>100</v>
      </c>
    </row>
    <row r="29" spans="1:12" x14ac:dyDescent="0.25">
      <c r="A29" s="20"/>
      <c r="B29" s="21"/>
      <c r="C29" s="59"/>
      <c r="D29" s="20"/>
      <c r="E29" s="58"/>
      <c r="F29" s="58"/>
      <c r="G29" s="58"/>
      <c r="H29" s="58"/>
      <c r="I29" s="58"/>
      <c r="J29" s="58"/>
      <c r="K29" s="58"/>
      <c r="L29" s="62"/>
    </row>
    <row r="30" spans="1:12" x14ac:dyDescent="0.25">
      <c r="A30" s="18">
        <v>7</v>
      </c>
      <c r="B30" s="36" t="s">
        <v>142</v>
      </c>
      <c r="C30" s="59"/>
      <c r="D30" s="20"/>
      <c r="E30" s="58"/>
      <c r="F30" s="58"/>
      <c r="G30" s="58"/>
      <c r="H30" s="58"/>
      <c r="I30" s="58"/>
      <c r="J30" s="58"/>
      <c r="K30" s="58"/>
      <c r="L30" s="62"/>
    </row>
    <row r="31" spans="1:12" x14ac:dyDescent="0.25">
      <c r="A31" s="20" t="s">
        <v>143</v>
      </c>
      <c r="B31" s="21" t="s">
        <v>357</v>
      </c>
      <c r="C31" s="59">
        <f>3505.13*4</f>
        <v>14020.52</v>
      </c>
      <c r="D31" s="20">
        <v>4.95</v>
      </c>
      <c r="E31" s="67"/>
      <c r="F31" s="67"/>
      <c r="G31" s="67"/>
      <c r="H31" s="67"/>
      <c r="I31" s="60" t="s">
        <v>337</v>
      </c>
      <c r="J31" s="68">
        <v>100</v>
      </c>
      <c r="K31" s="68" t="s">
        <v>346</v>
      </c>
      <c r="L31" s="60">
        <v>100</v>
      </c>
    </row>
    <row r="32" spans="1:12" x14ac:dyDescent="0.25">
      <c r="A32" s="20" t="s">
        <v>147</v>
      </c>
      <c r="B32" s="21" t="s">
        <v>358</v>
      </c>
      <c r="C32" s="59">
        <f>1843.28*4</f>
        <v>7373.12</v>
      </c>
      <c r="D32" s="20">
        <v>2.6</v>
      </c>
      <c r="E32" s="67"/>
      <c r="F32" s="67"/>
      <c r="G32" s="67"/>
      <c r="H32" s="67"/>
      <c r="I32" s="60" t="s">
        <v>341</v>
      </c>
      <c r="J32" s="68">
        <v>100</v>
      </c>
      <c r="K32" s="26"/>
      <c r="L32" s="26"/>
    </row>
    <row r="33" spans="1:12" x14ac:dyDescent="0.25">
      <c r="A33" s="20"/>
      <c r="B33" s="19"/>
      <c r="C33" s="20"/>
      <c r="D33" s="20"/>
      <c r="E33" s="67"/>
      <c r="F33" s="67"/>
      <c r="G33" s="67"/>
      <c r="H33" s="67"/>
      <c r="I33" s="58"/>
      <c r="J33" s="26"/>
      <c r="K33" s="69"/>
      <c r="L33" s="62"/>
    </row>
    <row r="34" spans="1:12" x14ac:dyDescent="0.25">
      <c r="A34" s="18">
        <v>8</v>
      </c>
      <c r="B34" s="19" t="s">
        <v>359</v>
      </c>
      <c r="C34" s="20"/>
      <c r="D34" s="20"/>
      <c r="E34" s="67"/>
      <c r="F34" s="67"/>
      <c r="G34" s="67"/>
      <c r="H34" s="67"/>
      <c r="I34" s="24"/>
      <c r="J34" s="23"/>
      <c r="K34" s="21"/>
      <c r="L34" s="70"/>
    </row>
    <row r="35" spans="1:12" x14ac:dyDescent="0.25">
      <c r="A35" s="20" t="s">
        <v>157</v>
      </c>
      <c r="B35" s="48" t="s">
        <v>360</v>
      </c>
      <c r="C35" s="71">
        <f>3612.37*4</f>
        <v>14449.48</v>
      </c>
      <c r="D35" s="20">
        <v>5.0999999999999996</v>
      </c>
      <c r="E35" s="60" t="s">
        <v>337</v>
      </c>
      <c r="F35" s="60">
        <v>30</v>
      </c>
      <c r="G35" s="60" t="s">
        <v>361</v>
      </c>
      <c r="H35" s="60">
        <v>65</v>
      </c>
      <c r="I35" s="60" t="s">
        <v>361</v>
      </c>
      <c r="J35" s="68">
        <v>100</v>
      </c>
      <c r="K35" s="21"/>
      <c r="L35" s="70"/>
    </row>
    <row r="36" spans="1:12" x14ac:dyDescent="0.25">
      <c r="A36" s="20" t="s">
        <v>205</v>
      </c>
      <c r="B36" s="48" t="s">
        <v>362</v>
      </c>
      <c r="C36" s="71">
        <f>1874.39*4</f>
        <v>7497.56</v>
      </c>
      <c r="D36" s="20">
        <v>2.64</v>
      </c>
      <c r="E36" s="60" t="s">
        <v>337</v>
      </c>
      <c r="F36" s="60">
        <v>30</v>
      </c>
      <c r="G36" s="60" t="s">
        <v>361</v>
      </c>
      <c r="H36" s="60">
        <v>65</v>
      </c>
      <c r="I36" s="60" t="s">
        <v>361</v>
      </c>
      <c r="J36" s="68">
        <v>100</v>
      </c>
      <c r="K36" s="23"/>
      <c r="L36" s="70"/>
    </row>
    <row r="37" spans="1:12" x14ac:dyDescent="0.25">
      <c r="A37" s="20" t="s">
        <v>287</v>
      </c>
      <c r="B37" s="72" t="s">
        <v>363</v>
      </c>
      <c r="C37" s="71">
        <f>1464.54*4</f>
        <v>5858.16</v>
      </c>
      <c r="D37" s="20">
        <v>2.0699999999999998</v>
      </c>
      <c r="E37" s="60" t="s">
        <v>354</v>
      </c>
      <c r="F37" s="60">
        <v>60</v>
      </c>
      <c r="G37" s="60" t="s">
        <v>339</v>
      </c>
      <c r="H37" s="60">
        <v>80</v>
      </c>
      <c r="I37" s="60" t="s">
        <v>339</v>
      </c>
      <c r="J37" s="68">
        <v>100</v>
      </c>
      <c r="K37" s="23"/>
      <c r="L37" s="70"/>
    </row>
    <row r="38" spans="1:12" x14ac:dyDescent="0.25">
      <c r="A38" s="20" t="s">
        <v>364</v>
      </c>
      <c r="B38" s="48" t="s">
        <v>365</v>
      </c>
      <c r="C38" s="71">
        <f>1294.81*4</f>
        <v>5179.24</v>
      </c>
      <c r="D38" s="20">
        <v>1.91</v>
      </c>
      <c r="E38" s="67"/>
      <c r="F38" s="67"/>
      <c r="G38" s="67"/>
      <c r="H38" s="67"/>
      <c r="I38" s="24"/>
      <c r="J38" s="23"/>
      <c r="K38" s="68" t="s">
        <v>341</v>
      </c>
      <c r="L38" s="73" t="s">
        <v>340</v>
      </c>
    </row>
    <row r="39" spans="1:12" x14ac:dyDescent="0.25">
      <c r="A39" s="20"/>
      <c r="B39" s="28"/>
      <c r="C39" s="20"/>
      <c r="D39" s="20"/>
      <c r="E39" s="67"/>
      <c r="F39" s="67"/>
      <c r="G39" s="67"/>
      <c r="H39" s="67"/>
      <c r="I39" s="24"/>
      <c r="J39" s="23"/>
      <c r="K39" s="23"/>
      <c r="L39" s="70"/>
    </row>
    <row r="40" spans="1:12" x14ac:dyDescent="0.25">
      <c r="A40" s="20" t="s">
        <v>366</v>
      </c>
      <c r="B40" s="28" t="s">
        <v>367</v>
      </c>
      <c r="C40" s="20"/>
      <c r="D40" s="20"/>
      <c r="E40" s="67"/>
      <c r="F40" s="67"/>
      <c r="G40" s="67"/>
      <c r="H40" s="67"/>
      <c r="I40" s="24"/>
      <c r="J40" s="23"/>
      <c r="K40" s="23"/>
      <c r="L40" s="70"/>
    </row>
    <row r="41" spans="1:12" x14ac:dyDescent="0.25">
      <c r="A41" s="20"/>
      <c r="B41" s="48" t="s">
        <v>368</v>
      </c>
      <c r="C41" s="59">
        <f>126.96*4</f>
        <v>507.84</v>
      </c>
      <c r="D41" s="20">
        <v>0.18</v>
      </c>
      <c r="E41" s="67"/>
      <c r="F41" s="67"/>
      <c r="G41" s="67"/>
      <c r="H41" s="67"/>
      <c r="I41" s="24"/>
      <c r="J41" s="23"/>
      <c r="K41" s="68" t="s">
        <v>341</v>
      </c>
      <c r="L41" s="73" t="s">
        <v>340</v>
      </c>
    </row>
    <row r="42" spans="1:12" x14ac:dyDescent="0.25">
      <c r="A42" s="20"/>
      <c r="B42" s="48"/>
      <c r="C42" s="20"/>
      <c r="D42" s="20"/>
      <c r="E42" s="67"/>
      <c r="F42" s="67"/>
      <c r="G42" s="67"/>
      <c r="H42" s="67"/>
      <c r="I42" s="24"/>
      <c r="J42" s="23"/>
      <c r="K42" s="27"/>
      <c r="L42" s="56"/>
    </row>
    <row r="43" spans="1:12" x14ac:dyDescent="0.25">
      <c r="A43" s="18" t="s">
        <v>309</v>
      </c>
      <c r="B43" s="28" t="s">
        <v>369</v>
      </c>
      <c r="C43" s="20"/>
      <c r="D43" s="20"/>
      <c r="E43" s="67"/>
      <c r="F43" s="67"/>
      <c r="G43" s="67"/>
      <c r="H43" s="67"/>
      <c r="I43" s="24"/>
      <c r="J43" s="23"/>
      <c r="K43" s="21"/>
      <c r="L43" s="56"/>
    </row>
    <row r="44" spans="1:12" x14ac:dyDescent="0.25">
      <c r="A44" s="20" t="s">
        <v>311</v>
      </c>
      <c r="B44" s="42" t="s">
        <v>310</v>
      </c>
      <c r="C44" s="59">
        <v>30946.1</v>
      </c>
      <c r="D44" s="20"/>
      <c r="E44" s="74" t="s">
        <v>338</v>
      </c>
      <c r="F44" s="74">
        <v>25</v>
      </c>
      <c r="G44" s="74" t="s">
        <v>338</v>
      </c>
      <c r="H44" s="74">
        <v>50</v>
      </c>
      <c r="I44" s="60" t="s">
        <v>351</v>
      </c>
      <c r="J44" s="68">
        <v>90</v>
      </c>
      <c r="K44" s="68" t="s">
        <v>370</v>
      </c>
      <c r="L44" s="60">
        <v>100</v>
      </c>
    </row>
    <row r="45" spans="1:12" x14ac:dyDescent="0.25">
      <c r="A45" s="20" t="s">
        <v>317</v>
      </c>
      <c r="B45" s="30" t="s">
        <v>371</v>
      </c>
      <c r="C45" s="59">
        <v>9514.08</v>
      </c>
      <c r="D45" s="20"/>
      <c r="E45" s="67"/>
      <c r="F45" s="67"/>
      <c r="G45" s="67"/>
      <c r="H45" s="67"/>
      <c r="I45" s="60" t="s">
        <v>337</v>
      </c>
      <c r="J45" s="68">
        <v>30</v>
      </c>
      <c r="K45" s="68" t="s">
        <v>346</v>
      </c>
      <c r="L45" s="60">
        <v>100</v>
      </c>
    </row>
    <row r="46" spans="1:12" x14ac:dyDescent="0.25">
      <c r="A46" s="20"/>
      <c r="B46" s="21"/>
      <c r="C46" s="20"/>
      <c r="D46" s="20"/>
      <c r="E46" s="67"/>
      <c r="F46" s="67"/>
      <c r="G46" s="67"/>
      <c r="H46" s="67"/>
      <c r="I46" s="58"/>
      <c r="J46" s="26"/>
      <c r="K46" s="69"/>
      <c r="L46" s="58"/>
    </row>
    <row r="47" spans="1:12" x14ac:dyDescent="0.25">
      <c r="A47" s="20"/>
      <c r="B47" s="20" t="s">
        <v>372</v>
      </c>
      <c r="C47" s="20"/>
      <c r="D47" s="20"/>
      <c r="E47" s="2">
        <v>25.8</v>
      </c>
      <c r="F47" s="2"/>
      <c r="G47" s="2">
        <v>22.32</v>
      </c>
      <c r="H47" s="2"/>
      <c r="I47" s="2">
        <v>31.15</v>
      </c>
      <c r="J47" s="2"/>
      <c r="K47" s="2">
        <v>20.73</v>
      </c>
      <c r="L47" s="2"/>
    </row>
    <row r="48" spans="1:12" x14ac:dyDescent="0.25">
      <c r="A48" s="18"/>
      <c r="B48" s="18" t="s">
        <v>373</v>
      </c>
      <c r="C48" s="20"/>
      <c r="D48" s="20"/>
      <c r="E48" s="67"/>
      <c r="F48" s="67"/>
      <c r="G48" s="67"/>
      <c r="H48" s="67"/>
      <c r="I48" s="58"/>
      <c r="J48" s="26"/>
      <c r="K48" s="26"/>
      <c r="L48" s="67"/>
    </row>
    <row r="49" spans="1:12" x14ac:dyDescent="0.25">
      <c r="A49" s="20"/>
      <c r="B49" s="20" t="s">
        <v>374</v>
      </c>
      <c r="C49" s="20"/>
      <c r="D49" s="20"/>
      <c r="E49" s="1">
        <v>112970.26</v>
      </c>
      <c r="F49" s="1"/>
      <c r="G49" s="1">
        <v>78885.210000000006</v>
      </c>
      <c r="H49" s="1"/>
      <c r="I49" s="1">
        <v>107231.5</v>
      </c>
      <c r="J49" s="1"/>
      <c r="K49" s="1">
        <v>76803.53</v>
      </c>
      <c r="L49" s="1"/>
    </row>
    <row r="50" spans="1:12" x14ac:dyDescent="0.25">
      <c r="A50" s="20"/>
      <c r="B50" s="20" t="s">
        <v>375</v>
      </c>
      <c r="C50" s="20"/>
      <c r="D50" s="20"/>
      <c r="E50" s="1">
        <v>112970.26</v>
      </c>
      <c r="F50" s="1"/>
      <c r="G50" s="1">
        <f>E49+G49</f>
        <v>191855.47</v>
      </c>
      <c r="H50" s="1"/>
      <c r="I50" s="1">
        <f>G50+I49</f>
        <v>299086.96999999997</v>
      </c>
      <c r="J50" s="1"/>
      <c r="K50" s="1">
        <f>I50+K49</f>
        <v>375890.5</v>
      </c>
      <c r="L50" s="1"/>
    </row>
  </sheetData>
  <mergeCells count="24">
    <mergeCell ref="E50:F50"/>
    <mergeCell ref="G50:H50"/>
    <mergeCell ref="I50:J50"/>
    <mergeCell ref="K50:L50"/>
    <mergeCell ref="E47:F47"/>
    <mergeCell ref="G47:H47"/>
    <mergeCell ref="I47:J47"/>
    <mergeCell ref="K47:L47"/>
    <mergeCell ref="E49:F49"/>
    <mergeCell ref="G49:H49"/>
    <mergeCell ref="I49:J49"/>
    <mergeCell ref="K49:L49"/>
    <mergeCell ref="A1:L1"/>
    <mergeCell ref="A2:L2"/>
    <mergeCell ref="A3:L3"/>
    <mergeCell ref="A4:K4"/>
    <mergeCell ref="A5:A6"/>
    <mergeCell ref="B5:B6"/>
    <mergeCell ref="C5:C6"/>
    <mergeCell ref="D5:D6"/>
    <mergeCell ref="E5:F5"/>
    <mergeCell ref="G5:H5"/>
    <mergeCell ref="I5:J5"/>
    <mergeCell ref="K5:L5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L18" sqref="L18"/>
    </sheetView>
  </sheetViews>
  <sheetFormatPr defaultRowHeight="15" x14ac:dyDescent="0.25"/>
  <cols>
    <col min="1" max="1" width="4.42578125"/>
    <col min="2" max="2" width="22.28515625"/>
    <col min="3" max="3" width="10.140625"/>
    <col min="4" max="4" width="4.28515625"/>
    <col min="5" max="5" width="3.5703125"/>
    <col min="6" max="6" width="11.5703125"/>
    <col min="7" max="7" width="4.28515625"/>
    <col min="9" max="9" width="4.28515625"/>
    <col min="11" max="11" width="3.5703125"/>
    <col min="13" max="1025" width="8.5703125"/>
  </cols>
  <sheetData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Orçamento</vt:lpstr>
      <vt:lpstr>Cronograma</vt:lpstr>
      <vt:lpstr>Plan3</vt:lpstr>
      <vt:lpstr>Cronograma!Area_de_impressao</vt:lpstr>
      <vt:lpstr>Orçamento!Area_de_impressao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Usuario</cp:lastModifiedBy>
  <cp:revision>1</cp:revision>
  <cp:lastPrinted>2016-07-04T11:18:37Z</cp:lastPrinted>
  <dcterms:created xsi:type="dcterms:W3CDTF">2015-05-13T13:28:12Z</dcterms:created>
  <dcterms:modified xsi:type="dcterms:W3CDTF">2016-08-19T12:43:01Z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